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240" yWindow="120" windowWidth="20115" windowHeight="7995"/>
  </bookViews>
  <sheets>
    <sheet name="Urenregister" sheetId="1" r:id="rId1"/>
    <sheet name="Urenkaart" sheetId="7" r:id="rId2"/>
    <sheet name="Urenrapport" sheetId="2" r:id="rId3"/>
    <sheet name="Klanten" sheetId="5" r:id="rId4"/>
    <sheet name="Projecten" sheetId="4" r:id="rId5"/>
    <sheet name="Instellingen" sheetId="3" r:id="rId6"/>
    <sheet name="Draaitabel" sheetId="6" r:id="rId7"/>
  </sheets>
  <definedNames>
    <definedName name="_xlnm._FilterDatabase" localSheetId="3" hidden="1">Klanten!$B$5:$M$105</definedName>
    <definedName name="_xlnm._FilterDatabase" localSheetId="4" hidden="1">Projecten!$B$5:$M$105</definedName>
    <definedName name="_xlnm._FilterDatabase" localSheetId="0" hidden="1">Urenregister!$B$5:$Q$1029</definedName>
    <definedName name="Bedrijfsnaam">Instellingen!$D$6</definedName>
    <definedName name="BegindatumBoekjaar">Instellingen!$D$15</definedName>
    <definedName name="Boekjaar">Instellingen!$D$14</definedName>
    <definedName name="Combi1">Urenregister!$S$6:$S$1029</definedName>
    <definedName name="Combi2">Urenregister!$T$6:$T$1029</definedName>
    <definedName name="Combi3">Urenregister!$U$6:$U$1029</definedName>
    <definedName name="DataRij">Urenregister!$E$6:$E$1029</definedName>
    <definedName name="EinddatumBoekjaar">Instellingen!$D$16</definedName>
    <definedName name="Feestdagen">Instellingen!$B$63:$B$139</definedName>
    <definedName name="Jaar">Urenkaart!$V$11</definedName>
    <definedName name="JaNee">Instellingen!$D$21:$D$22</definedName>
    <definedName name="Klantnr">Klanten!$B$6:$B$106</definedName>
    <definedName name="MedewerkersNaam" localSheetId="6">Draaitabel!$B$5:$B$1048576</definedName>
    <definedName name="MedewerkersNaam" localSheetId="3">Klanten!$B$6:$B$1048576</definedName>
    <definedName name="MedewerkersNaam" localSheetId="4">Projecten!$B$6:$B$1048576</definedName>
    <definedName name="_xlnm.Print_Area" localSheetId="6">Draaitabel!$B$2:$K$73</definedName>
    <definedName name="_xlnm.Print_Area" localSheetId="5">Instellingen!$B$2:$F$139</definedName>
    <definedName name="_xlnm.Print_Area" localSheetId="3">Klanten!$B$2:$M$105</definedName>
    <definedName name="_xlnm.Print_Area" localSheetId="4">Projecten!$B$2:$M$105</definedName>
    <definedName name="_xlnm.Print_Area" localSheetId="1">Urenkaart!$B$1:$AT$32</definedName>
    <definedName name="_xlnm.Print_Area" localSheetId="2">Urenrapport!$B$2:$P$58</definedName>
    <definedName name="_xlnm.Print_Area" localSheetId="0">Urenregister!$B$2:$R$1029</definedName>
    <definedName name="_xlnm.Print_Titles" localSheetId="6">Draaitabel!$2:$4</definedName>
    <definedName name="_xlnm.Print_Titles" localSheetId="3">Klanten!$2:$5</definedName>
    <definedName name="_xlnm.Print_Titles" localSheetId="4">Projecten!$2:$5</definedName>
    <definedName name="_xlnm.Print_Titles" localSheetId="0">Urenregister!$2:$5</definedName>
    <definedName name="Projectcode">Projecten!$B$6:$B$105</definedName>
    <definedName name="TabelKlanten">Klanten!$B$6:$M$105</definedName>
    <definedName name="TabelProjecten">Projecten!$B$6:$M$105</definedName>
    <definedName name="TabelUren">Urenregister!$B$6:$Q$1029</definedName>
    <definedName name="UrenAantal">Urenregister!$P$6:$P$1029</definedName>
    <definedName name="UrenAard">Instellingen!$B$21:$B$28</definedName>
    <definedName name="UrenAard2">Urenregister!$L$6:$L$1029</definedName>
    <definedName name="UrenAardActiviteit">Instellingen!$D$31:$D$60</definedName>
    <definedName name="UrenCategorie">Urenregister!$K$6:$K$1029</definedName>
    <definedName name="Urencriterium">Instellingen!$C$31:$C$60</definedName>
    <definedName name="UrenCriterium2">Urenregister!$M$6:$M$1029</definedName>
    <definedName name="UrenDag">Urenregister!$D$6:$D$1029</definedName>
    <definedName name="UrenFactuur">Urenregister!$N$6:$N$1029</definedName>
    <definedName name="UrenKlant">Urenregister!$G$6:$G$1029</definedName>
    <definedName name="Urenklantnr">Urenregister!$F$6:$F$1029</definedName>
    <definedName name="UrenMaand">Urenregister!$B$6:$B$1029</definedName>
    <definedName name="UrenOmzet">Urenregister!$R$6:$R$1029</definedName>
    <definedName name="UrenProject">Urenregister!$I$6:$I$1029</definedName>
    <definedName name="UrenProjectcode">Urenregister!$H$6:$H$1029</definedName>
    <definedName name="Urensoort">Instellingen!$B$31:$B$60</definedName>
    <definedName name="UrenTabel">Instellingen!$B$31:$D$60</definedName>
    <definedName name="UrenTarief">Urenregister!$O$6:$O$1029</definedName>
    <definedName name="UrenUrencriterium">Instellingen!$D$17</definedName>
    <definedName name="UrenWeek">Urenregister!$C$6:$C$1029</definedName>
    <definedName name="UwAdres">Instellingen!$D$8</definedName>
    <definedName name="UwEmail">Instellingen!$D$12</definedName>
    <definedName name="UwNaam">Instellingen!$D$7</definedName>
    <definedName name="UwPostcode">Instellingen!$D$9</definedName>
    <definedName name="UwTelefoonnummer">Instellingen!$D$11</definedName>
    <definedName name="UwWebsite">Instellingen!$D$13</definedName>
    <definedName name="UwWoonplaats">Instellingen!$D$10</definedName>
  </definedNames>
  <calcPr calcId="144525"/>
  <pivotCaches>
    <pivotCache cacheId="0" r:id="rId8"/>
  </pivotCaches>
</workbook>
</file>

<file path=xl/calcChain.xml><?xml version="1.0" encoding="utf-8"?>
<calcChain xmlns="http://schemas.openxmlformats.org/spreadsheetml/2006/main">
  <c r="B3" i="4" l="1"/>
  <c r="H10" i="7" l="1"/>
  <c r="H8" i="7"/>
  <c r="B3" i="5"/>
  <c r="B3" i="2"/>
  <c r="B4" i="7"/>
  <c r="B3" i="1"/>
  <c r="L26" i="7" l="1"/>
  <c r="B6" i="1"/>
  <c r="C6" i="1"/>
  <c r="D6" i="1"/>
  <c r="G6" i="1"/>
  <c r="I6" i="1"/>
  <c r="L6" i="1"/>
  <c r="M6" i="1"/>
  <c r="B7" i="1"/>
  <c r="C7" i="1"/>
  <c r="D7" i="1"/>
  <c r="G7" i="1"/>
  <c r="I7" i="1"/>
  <c r="L7" i="1"/>
  <c r="M7" i="1"/>
  <c r="B8" i="1"/>
  <c r="C8" i="1"/>
  <c r="D8" i="1"/>
  <c r="G8" i="1"/>
  <c r="I8" i="1"/>
  <c r="L8" i="1"/>
  <c r="M8" i="1"/>
  <c r="B9" i="1"/>
  <c r="C9" i="1"/>
  <c r="D9" i="1"/>
  <c r="G9" i="1"/>
  <c r="I9" i="1"/>
  <c r="L9" i="1"/>
  <c r="M9" i="1"/>
  <c r="B10" i="1"/>
  <c r="C10" i="1"/>
  <c r="D10" i="1"/>
  <c r="G10" i="1"/>
  <c r="I10" i="1"/>
  <c r="L10" i="1"/>
  <c r="M10" i="1"/>
  <c r="B11" i="1"/>
  <c r="C11" i="1"/>
  <c r="D11" i="1"/>
  <c r="G11" i="1"/>
  <c r="I11" i="1"/>
  <c r="L11" i="1"/>
  <c r="M11" i="1"/>
  <c r="B12" i="1"/>
  <c r="C12" i="1"/>
  <c r="D12" i="1"/>
  <c r="G12" i="1"/>
  <c r="I12" i="1"/>
  <c r="L12" i="1"/>
  <c r="M12" i="1"/>
  <c r="B13" i="1"/>
  <c r="C13" i="1"/>
  <c r="D13" i="1"/>
  <c r="G13" i="1"/>
  <c r="I13" i="1"/>
  <c r="L13" i="1"/>
  <c r="M13" i="1"/>
  <c r="B14" i="1"/>
  <c r="C14" i="1"/>
  <c r="D14" i="1"/>
  <c r="G14" i="1"/>
  <c r="I14" i="1"/>
  <c r="L14" i="1"/>
  <c r="M14" i="1"/>
  <c r="B15" i="1"/>
  <c r="C15" i="1"/>
  <c r="D15" i="1"/>
  <c r="G15" i="1"/>
  <c r="I15" i="1"/>
  <c r="L15" i="1"/>
  <c r="M15" i="1"/>
  <c r="B16" i="1"/>
  <c r="C16" i="1"/>
  <c r="D16" i="1"/>
  <c r="G16" i="1"/>
  <c r="I16" i="1"/>
  <c r="L16" i="1"/>
  <c r="M16" i="1"/>
  <c r="B17" i="1"/>
  <c r="C17" i="1"/>
  <c r="D17" i="1"/>
  <c r="G17" i="1"/>
  <c r="I17" i="1"/>
  <c r="L17" i="1"/>
  <c r="M17" i="1"/>
  <c r="B18" i="1"/>
  <c r="C18" i="1"/>
  <c r="D18" i="1"/>
  <c r="G18" i="1"/>
  <c r="I18" i="1"/>
  <c r="L18" i="1"/>
  <c r="M18" i="1"/>
  <c r="B19" i="1"/>
  <c r="C19" i="1"/>
  <c r="D19" i="1"/>
  <c r="G19" i="1"/>
  <c r="I19" i="1"/>
  <c r="L19" i="1"/>
  <c r="M19" i="1"/>
  <c r="B20" i="1"/>
  <c r="C20" i="1"/>
  <c r="D20" i="1"/>
  <c r="G20" i="1"/>
  <c r="I20" i="1"/>
  <c r="L20" i="1"/>
  <c r="M20" i="1"/>
  <c r="B21" i="1"/>
  <c r="C21" i="1"/>
  <c r="D21" i="1"/>
  <c r="G21" i="1"/>
  <c r="I21" i="1"/>
  <c r="L21" i="1"/>
  <c r="M21" i="1"/>
  <c r="B22" i="1"/>
  <c r="C22" i="1"/>
  <c r="D22" i="1"/>
  <c r="G22" i="1"/>
  <c r="I22" i="1"/>
  <c r="L22" i="1"/>
  <c r="M22" i="1"/>
  <c r="B23" i="1"/>
  <c r="C23" i="1"/>
  <c r="D23" i="1"/>
  <c r="G23" i="1"/>
  <c r="I23" i="1"/>
  <c r="L23" i="1"/>
  <c r="M23" i="1"/>
  <c r="B24" i="1"/>
  <c r="C24" i="1"/>
  <c r="D24" i="1"/>
  <c r="G24" i="1"/>
  <c r="I24" i="1"/>
  <c r="L24" i="1"/>
  <c r="M24" i="1"/>
  <c r="B25" i="1"/>
  <c r="C25" i="1"/>
  <c r="D25" i="1"/>
  <c r="G25" i="1"/>
  <c r="I25" i="1"/>
  <c r="L25" i="1"/>
  <c r="M25" i="1"/>
  <c r="B26" i="1"/>
  <c r="C26" i="1"/>
  <c r="D26" i="1"/>
  <c r="G26" i="1"/>
  <c r="I26" i="1"/>
  <c r="L26" i="1"/>
  <c r="M26" i="1"/>
  <c r="B27" i="1"/>
  <c r="C27" i="1"/>
  <c r="D27" i="1"/>
  <c r="G27" i="1"/>
  <c r="I27" i="1"/>
  <c r="L27" i="1"/>
  <c r="M27" i="1"/>
  <c r="B28" i="1"/>
  <c r="C28" i="1"/>
  <c r="D28" i="1"/>
  <c r="G28" i="1"/>
  <c r="I28" i="1"/>
  <c r="L28" i="1"/>
  <c r="M28" i="1"/>
  <c r="B29" i="1"/>
  <c r="C29" i="1"/>
  <c r="D29" i="1"/>
  <c r="G29" i="1"/>
  <c r="I29" i="1"/>
  <c r="L29" i="1"/>
  <c r="M29" i="1"/>
  <c r="B30" i="1"/>
  <c r="C30" i="1"/>
  <c r="D30" i="1"/>
  <c r="G30" i="1"/>
  <c r="I30" i="1"/>
  <c r="L30" i="1"/>
  <c r="M30" i="1"/>
  <c r="B31" i="1"/>
  <c r="C31" i="1"/>
  <c r="D31" i="1"/>
  <c r="G31" i="1"/>
  <c r="I31" i="1"/>
  <c r="L31" i="1"/>
  <c r="M31" i="1"/>
  <c r="B32" i="1"/>
  <c r="C32" i="1"/>
  <c r="D32" i="1"/>
  <c r="G32" i="1"/>
  <c r="I32" i="1"/>
  <c r="L32" i="1"/>
  <c r="M32" i="1"/>
  <c r="B33" i="1"/>
  <c r="C33" i="1"/>
  <c r="D33" i="1"/>
  <c r="G33" i="1"/>
  <c r="I33" i="1"/>
  <c r="L33" i="1"/>
  <c r="M33" i="1"/>
  <c r="B34" i="1"/>
  <c r="C34" i="1"/>
  <c r="D34" i="1"/>
  <c r="G34" i="1"/>
  <c r="I34" i="1"/>
  <c r="L34" i="1"/>
  <c r="M34" i="1"/>
  <c r="B35" i="1"/>
  <c r="C35" i="1"/>
  <c r="D35" i="1"/>
  <c r="G35" i="1"/>
  <c r="I35" i="1"/>
  <c r="L35" i="1"/>
  <c r="M35" i="1"/>
  <c r="B36" i="1"/>
  <c r="C36" i="1"/>
  <c r="D36" i="1"/>
  <c r="G36" i="1"/>
  <c r="I36" i="1"/>
  <c r="L36" i="1"/>
  <c r="M36" i="1"/>
  <c r="B37" i="1"/>
  <c r="C37" i="1"/>
  <c r="D37" i="1"/>
  <c r="G37" i="1"/>
  <c r="I37" i="1"/>
  <c r="L37" i="1"/>
  <c r="M37" i="1"/>
  <c r="B38" i="1"/>
  <c r="C38" i="1"/>
  <c r="D38" i="1"/>
  <c r="G38" i="1"/>
  <c r="I38" i="1"/>
  <c r="L38" i="1"/>
  <c r="M38" i="1"/>
  <c r="B39" i="1"/>
  <c r="C39" i="1"/>
  <c r="D39" i="1"/>
  <c r="G39" i="1"/>
  <c r="I39" i="1"/>
  <c r="L39" i="1"/>
  <c r="M39" i="1"/>
  <c r="B40" i="1"/>
  <c r="C40" i="1"/>
  <c r="D40" i="1"/>
  <c r="G40" i="1"/>
  <c r="I40" i="1"/>
  <c r="L40" i="1"/>
  <c r="M40" i="1"/>
  <c r="B41" i="1"/>
  <c r="C41" i="1"/>
  <c r="D41" i="1"/>
  <c r="G41" i="1"/>
  <c r="I41" i="1"/>
  <c r="L41" i="1"/>
  <c r="M41" i="1"/>
  <c r="B42" i="1"/>
  <c r="C42" i="1"/>
  <c r="D42" i="1"/>
  <c r="G42" i="1"/>
  <c r="I42" i="1"/>
  <c r="L42" i="1"/>
  <c r="M42" i="1"/>
  <c r="B43" i="1"/>
  <c r="C43" i="1"/>
  <c r="D43" i="1"/>
  <c r="G43" i="1"/>
  <c r="I43" i="1"/>
  <c r="L43" i="1"/>
  <c r="M43" i="1"/>
  <c r="B44" i="1"/>
  <c r="C44" i="1"/>
  <c r="D44" i="1"/>
  <c r="G44" i="1"/>
  <c r="I44" i="1"/>
  <c r="L44" i="1"/>
  <c r="M44" i="1"/>
  <c r="B45" i="1"/>
  <c r="C45" i="1"/>
  <c r="D45" i="1"/>
  <c r="G45" i="1"/>
  <c r="I45" i="1"/>
  <c r="L45" i="1"/>
  <c r="M45" i="1"/>
  <c r="B46" i="1"/>
  <c r="C46" i="1"/>
  <c r="D46" i="1"/>
  <c r="G46" i="1"/>
  <c r="I46" i="1"/>
  <c r="L46" i="1"/>
  <c r="M46" i="1"/>
  <c r="B47" i="1"/>
  <c r="C47" i="1"/>
  <c r="D47" i="1"/>
  <c r="G47" i="1"/>
  <c r="I47" i="1"/>
  <c r="L47" i="1"/>
  <c r="M47" i="1"/>
  <c r="B48" i="1"/>
  <c r="C48" i="1"/>
  <c r="D48" i="1"/>
  <c r="G48" i="1"/>
  <c r="I48" i="1"/>
  <c r="L48" i="1"/>
  <c r="M48" i="1"/>
  <c r="B49" i="1"/>
  <c r="C49" i="1"/>
  <c r="D49" i="1"/>
  <c r="G49" i="1"/>
  <c r="I49" i="1"/>
  <c r="L49" i="1"/>
  <c r="M49" i="1"/>
  <c r="B50" i="1"/>
  <c r="C50" i="1"/>
  <c r="D50" i="1"/>
  <c r="G50" i="1"/>
  <c r="I50" i="1"/>
  <c r="L50" i="1"/>
  <c r="M50" i="1"/>
  <c r="B51" i="1"/>
  <c r="C51" i="1"/>
  <c r="D51" i="1"/>
  <c r="G51" i="1"/>
  <c r="I51" i="1"/>
  <c r="L51" i="1"/>
  <c r="M51" i="1"/>
  <c r="B52" i="1"/>
  <c r="C52" i="1"/>
  <c r="D52" i="1"/>
  <c r="G52" i="1"/>
  <c r="I52" i="1"/>
  <c r="L52" i="1"/>
  <c r="M52" i="1"/>
  <c r="B53" i="1"/>
  <c r="C53" i="1"/>
  <c r="D53" i="1"/>
  <c r="G53" i="1"/>
  <c r="I53" i="1"/>
  <c r="L53" i="1"/>
  <c r="M53" i="1"/>
  <c r="B54" i="1"/>
  <c r="C54" i="1"/>
  <c r="D54" i="1"/>
  <c r="G54" i="1"/>
  <c r="I54" i="1"/>
  <c r="L54" i="1"/>
  <c r="M54" i="1"/>
  <c r="B55" i="1"/>
  <c r="C55" i="1"/>
  <c r="D55" i="1"/>
  <c r="G55" i="1"/>
  <c r="I55" i="1"/>
  <c r="L55" i="1"/>
  <c r="M55" i="1"/>
  <c r="B56" i="1"/>
  <c r="C56" i="1"/>
  <c r="D56" i="1"/>
  <c r="G56" i="1"/>
  <c r="I56" i="1"/>
  <c r="L56" i="1"/>
  <c r="M56" i="1"/>
  <c r="B57" i="1"/>
  <c r="C57" i="1"/>
  <c r="D57" i="1"/>
  <c r="G57" i="1"/>
  <c r="I57" i="1"/>
  <c r="L57" i="1"/>
  <c r="M57" i="1"/>
  <c r="B58" i="1"/>
  <c r="C58" i="1"/>
  <c r="D58" i="1"/>
  <c r="G58" i="1"/>
  <c r="I58" i="1"/>
  <c r="L58" i="1"/>
  <c r="M58" i="1"/>
  <c r="B59" i="1"/>
  <c r="C59" i="1"/>
  <c r="D59" i="1"/>
  <c r="G59" i="1"/>
  <c r="I59" i="1"/>
  <c r="L59" i="1"/>
  <c r="M59" i="1"/>
  <c r="B60" i="1"/>
  <c r="C60" i="1"/>
  <c r="D60" i="1"/>
  <c r="G60" i="1"/>
  <c r="I60" i="1"/>
  <c r="L60" i="1"/>
  <c r="M60" i="1"/>
  <c r="B61" i="1"/>
  <c r="C61" i="1"/>
  <c r="D61" i="1"/>
  <c r="G61" i="1"/>
  <c r="I61" i="1"/>
  <c r="L61" i="1"/>
  <c r="M61" i="1"/>
  <c r="B62" i="1"/>
  <c r="C62" i="1"/>
  <c r="D62" i="1"/>
  <c r="G62" i="1"/>
  <c r="I62" i="1"/>
  <c r="L62" i="1"/>
  <c r="M62" i="1"/>
  <c r="B63" i="1"/>
  <c r="C63" i="1"/>
  <c r="D63" i="1"/>
  <c r="G63" i="1"/>
  <c r="I63" i="1"/>
  <c r="L63" i="1"/>
  <c r="M63" i="1"/>
  <c r="B64" i="1"/>
  <c r="C64" i="1"/>
  <c r="D64" i="1"/>
  <c r="G64" i="1"/>
  <c r="I64" i="1"/>
  <c r="L64" i="1"/>
  <c r="M64" i="1"/>
  <c r="B65" i="1"/>
  <c r="C65" i="1"/>
  <c r="D65" i="1"/>
  <c r="G65" i="1"/>
  <c r="I65" i="1"/>
  <c r="L65" i="1"/>
  <c r="M65" i="1"/>
  <c r="B66" i="1"/>
  <c r="C66" i="1"/>
  <c r="D66" i="1"/>
  <c r="G66" i="1"/>
  <c r="I66" i="1"/>
  <c r="L66" i="1"/>
  <c r="M66" i="1"/>
  <c r="B67" i="1"/>
  <c r="C67" i="1"/>
  <c r="D67" i="1"/>
  <c r="G67" i="1"/>
  <c r="I67" i="1"/>
  <c r="L67" i="1"/>
  <c r="M67" i="1"/>
  <c r="B68" i="1"/>
  <c r="C68" i="1"/>
  <c r="D68" i="1"/>
  <c r="G68" i="1"/>
  <c r="I68" i="1"/>
  <c r="L68" i="1"/>
  <c r="M68" i="1"/>
  <c r="B69" i="1"/>
  <c r="C69" i="1"/>
  <c r="D69" i="1"/>
  <c r="G69" i="1"/>
  <c r="I69" i="1"/>
  <c r="L69" i="1"/>
  <c r="M69" i="1"/>
  <c r="B70" i="1"/>
  <c r="C70" i="1"/>
  <c r="D70" i="1"/>
  <c r="G70" i="1"/>
  <c r="I70" i="1"/>
  <c r="L70" i="1"/>
  <c r="M70" i="1"/>
  <c r="B71" i="1"/>
  <c r="C71" i="1"/>
  <c r="D71" i="1"/>
  <c r="G71" i="1"/>
  <c r="I71" i="1"/>
  <c r="L71" i="1"/>
  <c r="M71" i="1"/>
  <c r="B72" i="1"/>
  <c r="C72" i="1"/>
  <c r="D72" i="1"/>
  <c r="G72" i="1"/>
  <c r="I72" i="1"/>
  <c r="L72" i="1"/>
  <c r="M72" i="1"/>
  <c r="B73" i="1"/>
  <c r="C73" i="1"/>
  <c r="D73" i="1"/>
  <c r="G73" i="1"/>
  <c r="I73" i="1"/>
  <c r="L73" i="1"/>
  <c r="M73" i="1"/>
  <c r="B74" i="1"/>
  <c r="C74" i="1"/>
  <c r="D74" i="1"/>
  <c r="G74" i="1"/>
  <c r="I74" i="1"/>
  <c r="L74" i="1"/>
  <c r="M74" i="1"/>
  <c r="B75" i="1"/>
  <c r="C75" i="1"/>
  <c r="D75" i="1"/>
  <c r="G75" i="1"/>
  <c r="I75" i="1"/>
  <c r="L75" i="1"/>
  <c r="M75" i="1"/>
  <c r="B76" i="1"/>
  <c r="C76" i="1"/>
  <c r="D76" i="1"/>
  <c r="G76" i="1"/>
  <c r="I76" i="1"/>
  <c r="L76" i="1"/>
  <c r="M76" i="1"/>
  <c r="B77" i="1"/>
  <c r="C77" i="1"/>
  <c r="D77" i="1"/>
  <c r="G77" i="1"/>
  <c r="I77" i="1"/>
  <c r="L77" i="1"/>
  <c r="M77" i="1"/>
  <c r="B78" i="1"/>
  <c r="C78" i="1"/>
  <c r="D78" i="1"/>
  <c r="G78" i="1"/>
  <c r="I78" i="1"/>
  <c r="L78" i="1"/>
  <c r="M78" i="1"/>
  <c r="B79" i="1"/>
  <c r="C79" i="1"/>
  <c r="D79" i="1"/>
  <c r="G79" i="1"/>
  <c r="I79" i="1"/>
  <c r="L79" i="1"/>
  <c r="M79" i="1"/>
  <c r="B80" i="1"/>
  <c r="C80" i="1"/>
  <c r="D80" i="1"/>
  <c r="G80" i="1"/>
  <c r="I80" i="1"/>
  <c r="L80" i="1"/>
  <c r="M80" i="1"/>
  <c r="B81" i="1"/>
  <c r="C81" i="1"/>
  <c r="D81" i="1"/>
  <c r="G81" i="1"/>
  <c r="I81" i="1"/>
  <c r="L81" i="1"/>
  <c r="M81" i="1"/>
  <c r="B82" i="1"/>
  <c r="C82" i="1"/>
  <c r="D82" i="1"/>
  <c r="G82" i="1"/>
  <c r="I82" i="1"/>
  <c r="L82" i="1"/>
  <c r="M82" i="1"/>
  <c r="B83" i="1"/>
  <c r="C83" i="1"/>
  <c r="D83" i="1"/>
  <c r="G83" i="1"/>
  <c r="I83" i="1"/>
  <c r="L83" i="1"/>
  <c r="M83" i="1"/>
  <c r="B84" i="1"/>
  <c r="C84" i="1"/>
  <c r="D84" i="1"/>
  <c r="G84" i="1"/>
  <c r="I84" i="1"/>
  <c r="L84" i="1"/>
  <c r="M84" i="1"/>
  <c r="B85" i="1"/>
  <c r="C85" i="1"/>
  <c r="D85" i="1"/>
  <c r="G85" i="1"/>
  <c r="I85" i="1"/>
  <c r="L85" i="1"/>
  <c r="M85" i="1"/>
  <c r="B86" i="1"/>
  <c r="C86" i="1"/>
  <c r="D86" i="1"/>
  <c r="G86" i="1"/>
  <c r="I86" i="1"/>
  <c r="L86" i="1"/>
  <c r="M86" i="1"/>
  <c r="B87" i="1"/>
  <c r="C87" i="1"/>
  <c r="D87" i="1"/>
  <c r="G87" i="1"/>
  <c r="I87" i="1"/>
  <c r="L87" i="1"/>
  <c r="M87" i="1"/>
  <c r="B88" i="1"/>
  <c r="C88" i="1"/>
  <c r="D88" i="1"/>
  <c r="G88" i="1"/>
  <c r="I88" i="1"/>
  <c r="L88" i="1"/>
  <c r="M88" i="1"/>
  <c r="B89" i="1"/>
  <c r="C89" i="1"/>
  <c r="D89" i="1"/>
  <c r="G89" i="1"/>
  <c r="I89" i="1"/>
  <c r="L89" i="1"/>
  <c r="M89" i="1"/>
  <c r="B90" i="1"/>
  <c r="C90" i="1"/>
  <c r="D90" i="1"/>
  <c r="G90" i="1"/>
  <c r="I90" i="1"/>
  <c r="L90" i="1"/>
  <c r="M90" i="1"/>
  <c r="B91" i="1"/>
  <c r="C91" i="1"/>
  <c r="D91" i="1"/>
  <c r="G91" i="1"/>
  <c r="I91" i="1"/>
  <c r="L91" i="1"/>
  <c r="M91" i="1"/>
  <c r="B92" i="1"/>
  <c r="C92" i="1"/>
  <c r="D92" i="1"/>
  <c r="G92" i="1"/>
  <c r="I92" i="1"/>
  <c r="L92" i="1"/>
  <c r="M92" i="1"/>
  <c r="B93" i="1"/>
  <c r="C93" i="1"/>
  <c r="D93" i="1"/>
  <c r="G93" i="1"/>
  <c r="I93" i="1"/>
  <c r="L93" i="1"/>
  <c r="M93" i="1"/>
  <c r="B94" i="1"/>
  <c r="C94" i="1"/>
  <c r="D94" i="1"/>
  <c r="G94" i="1"/>
  <c r="I94" i="1"/>
  <c r="L94" i="1"/>
  <c r="M94" i="1"/>
  <c r="B95" i="1"/>
  <c r="C95" i="1"/>
  <c r="D95" i="1"/>
  <c r="G95" i="1"/>
  <c r="I95" i="1"/>
  <c r="L95" i="1"/>
  <c r="M95" i="1"/>
  <c r="B96" i="1"/>
  <c r="C96" i="1"/>
  <c r="D96" i="1"/>
  <c r="G96" i="1"/>
  <c r="I96" i="1"/>
  <c r="L96" i="1"/>
  <c r="M96" i="1"/>
  <c r="B97" i="1"/>
  <c r="C97" i="1"/>
  <c r="D97" i="1"/>
  <c r="G97" i="1"/>
  <c r="I97" i="1"/>
  <c r="L97" i="1"/>
  <c r="M97" i="1"/>
  <c r="B98" i="1"/>
  <c r="C98" i="1"/>
  <c r="D98" i="1"/>
  <c r="G98" i="1"/>
  <c r="I98" i="1"/>
  <c r="L98" i="1"/>
  <c r="M98" i="1"/>
  <c r="B99" i="1"/>
  <c r="C99" i="1"/>
  <c r="D99" i="1"/>
  <c r="G99" i="1"/>
  <c r="I99" i="1"/>
  <c r="L99" i="1"/>
  <c r="M99" i="1"/>
  <c r="B100" i="1"/>
  <c r="C100" i="1"/>
  <c r="D100" i="1"/>
  <c r="G100" i="1"/>
  <c r="I100" i="1"/>
  <c r="L100" i="1"/>
  <c r="M100" i="1"/>
  <c r="B101" i="1"/>
  <c r="C101" i="1"/>
  <c r="D101" i="1"/>
  <c r="G101" i="1"/>
  <c r="I101" i="1"/>
  <c r="L101" i="1"/>
  <c r="M101" i="1"/>
  <c r="B102" i="1"/>
  <c r="C102" i="1"/>
  <c r="D102" i="1"/>
  <c r="G102" i="1"/>
  <c r="I102" i="1"/>
  <c r="L102" i="1"/>
  <c r="M102" i="1"/>
  <c r="B103" i="1"/>
  <c r="C103" i="1"/>
  <c r="D103" i="1"/>
  <c r="G103" i="1"/>
  <c r="I103" i="1"/>
  <c r="L103" i="1"/>
  <c r="M103" i="1"/>
  <c r="B104" i="1"/>
  <c r="C104" i="1"/>
  <c r="D104" i="1"/>
  <c r="G104" i="1"/>
  <c r="I104" i="1"/>
  <c r="L104" i="1"/>
  <c r="M104" i="1"/>
  <c r="B105" i="1"/>
  <c r="C105" i="1"/>
  <c r="D105" i="1"/>
  <c r="G105" i="1"/>
  <c r="I105" i="1"/>
  <c r="L105" i="1"/>
  <c r="M105" i="1"/>
  <c r="B106" i="1"/>
  <c r="C106" i="1"/>
  <c r="D106" i="1"/>
  <c r="G106" i="1"/>
  <c r="I106" i="1"/>
  <c r="L106" i="1"/>
  <c r="M106" i="1"/>
  <c r="B107" i="1"/>
  <c r="C107" i="1"/>
  <c r="D107" i="1"/>
  <c r="G107" i="1"/>
  <c r="I107" i="1"/>
  <c r="L107" i="1"/>
  <c r="M107" i="1"/>
  <c r="B108" i="1"/>
  <c r="C108" i="1"/>
  <c r="D108" i="1"/>
  <c r="G108" i="1"/>
  <c r="I108" i="1"/>
  <c r="L108" i="1"/>
  <c r="M108" i="1"/>
  <c r="B109" i="1"/>
  <c r="C109" i="1"/>
  <c r="D109" i="1"/>
  <c r="G109" i="1"/>
  <c r="I109" i="1"/>
  <c r="L109" i="1"/>
  <c r="M109" i="1"/>
  <c r="B110" i="1"/>
  <c r="C110" i="1"/>
  <c r="D110" i="1"/>
  <c r="G110" i="1"/>
  <c r="I110" i="1"/>
  <c r="L110" i="1"/>
  <c r="M110" i="1"/>
  <c r="B111" i="1"/>
  <c r="C111" i="1"/>
  <c r="D111" i="1"/>
  <c r="G111" i="1"/>
  <c r="I111" i="1"/>
  <c r="L111" i="1"/>
  <c r="M111" i="1"/>
  <c r="B112" i="1"/>
  <c r="C112" i="1"/>
  <c r="D112" i="1"/>
  <c r="G112" i="1"/>
  <c r="I112" i="1"/>
  <c r="L112" i="1"/>
  <c r="M112" i="1"/>
  <c r="B113" i="1"/>
  <c r="C113" i="1"/>
  <c r="D113" i="1"/>
  <c r="G113" i="1"/>
  <c r="I113" i="1"/>
  <c r="L113" i="1"/>
  <c r="M113" i="1"/>
  <c r="B114" i="1"/>
  <c r="C114" i="1"/>
  <c r="D114" i="1"/>
  <c r="G114" i="1"/>
  <c r="I114" i="1"/>
  <c r="L114" i="1"/>
  <c r="M114" i="1"/>
  <c r="B115" i="1"/>
  <c r="C115" i="1"/>
  <c r="D115" i="1"/>
  <c r="G115" i="1"/>
  <c r="I115" i="1"/>
  <c r="L115" i="1"/>
  <c r="M115" i="1"/>
  <c r="B116" i="1"/>
  <c r="C116" i="1"/>
  <c r="D116" i="1"/>
  <c r="G116" i="1"/>
  <c r="I116" i="1"/>
  <c r="L116" i="1"/>
  <c r="M116" i="1"/>
  <c r="B117" i="1"/>
  <c r="C117" i="1"/>
  <c r="D117" i="1"/>
  <c r="G117" i="1"/>
  <c r="I117" i="1"/>
  <c r="L117" i="1"/>
  <c r="M117" i="1"/>
  <c r="B118" i="1"/>
  <c r="C118" i="1"/>
  <c r="D118" i="1"/>
  <c r="G118" i="1"/>
  <c r="I118" i="1"/>
  <c r="L118" i="1"/>
  <c r="M118" i="1"/>
  <c r="B119" i="1"/>
  <c r="C119" i="1"/>
  <c r="D119" i="1"/>
  <c r="G119" i="1"/>
  <c r="I119" i="1"/>
  <c r="L119" i="1"/>
  <c r="M119" i="1"/>
  <c r="B120" i="1"/>
  <c r="C120" i="1"/>
  <c r="D120" i="1"/>
  <c r="G120" i="1"/>
  <c r="I120" i="1"/>
  <c r="L120" i="1"/>
  <c r="M120" i="1"/>
  <c r="B121" i="1"/>
  <c r="C121" i="1"/>
  <c r="D121" i="1"/>
  <c r="G121" i="1"/>
  <c r="I121" i="1"/>
  <c r="L121" i="1"/>
  <c r="M121" i="1"/>
  <c r="B122" i="1"/>
  <c r="C122" i="1"/>
  <c r="D122" i="1"/>
  <c r="G122" i="1"/>
  <c r="I122" i="1"/>
  <c r="L122" i="1"/>
  <c r="M122" i="1"/>
  <c r="B123" i="1"/>
  <c r="C123" i="1"/>
  <c r="D123" i="1"/>
  <c r="G123" i="1"/>
  <c r="I123" i="1"/>
  <c r="L123" i="1"/>
  <c r="M123" i="1"/>
  <c r="B124" i="1"/>
  <c r="C124" i="1"/>
  <c r="D124" i="1"/>
  <c r="G124" i="1"/>
  <c r="I124" i="1"/>
  <c r="L124" i="1"/>
  <c r="M124" i="1"/>
  <c r="B125" i="1"/>
  <c r="C125" i="1"/>
  <c r="D125" i="1"/>
  <c r="G125" i="1"/>
  <c r="I125" i="1"/>
  <c r="L125" i="1"/>
  <c r="M125" i="1"/>
  <c r="B126" i="1"/>
  <c r="C126" i="1"/>
  <c r="D126" i="1"/>
  <c r="G126" i="1"/>
  <c r="I126" i="1"/>
  <c r="L126" i="1"/>
  <c r="M126" i="1"/>
  <c r="B127" i="1"/>
  <c r="C127" i="1"/>
  <c r="D127" i="1"/>
  <c r="G127" i="1"/>
  <c r="I127" i="1"/>
  <c r="L127" i="1"/>
  <c r="M127" i="1"/>
  <c r="B128" i="1"/>
  <c r="C128" i="1"/>
  <c r="D128" i="1"/>
  <c r="G128" i="1"/>
  <c r="I128" i="1"/>
  <c r="L128" i="1"/>
  <c r="M128" i="1"/>
  <c r="B129" i="1"/>
  <c r="C129" i="1"/>
  <c r="D129" i="1"/>
  <c r="G129" i="1"/>
  <c r="I129" i="1"/>
  <c r="L129" i="1"/>
  <c r="M129" i="1"/>
  <c r="B130" i="1"/>
  <c r="C130" i="1"/>
  <c r="D130" i="1"/>
  <c r="G130" i="1"/>
  <c r="I130" i="1"/>
  <c r="L130" i="1"/>
  <c r="M130" i="1"/>
  <c r="B131" i="1"/>
  <c r="C131" i="1"/>
  <c r="D131" i="1"/>
  <c r="G131" i="1"/>
  <c r="I131" i="1"/>
  <c r="L131" i="1"/>
  <c r="M131" i="1"/>
  <c r="B132" i="1"/>
  <c r="C132" i="1"/>
  <c r="D132" i="1"/>
  <c r="G132" i="1"/>
  <c r="I132" i="1"/>
  <c r="L132" i="1"/>
  <c r="M132" i="1"/>
  <c r="B133" i="1"/>
  <c r="C133" i="1"/>
  <c r="D133" i="1"/>
  <c r="G133" i="1"/>
  <c r="I133" i="1"/>
  <c r="L133" i="1"/>
  <c r="M133" i="1"/>
  <c r="B134" i="1"/>
  <c r="C134" i="1"/>
  <c r="D134" i="1"/>
  <c r="G134" i="1"/>
  <c r="I134" i="1"/>
  <c r="L134" i="1"/>
  <c r="M134" i="1"/>
  <c r="B135" i="1"/>
  <c r="C135" i="1"/>
  <c r="D135" i="1"/>
  <c r="G135" i="1"/>
  <c r="I135" i="1"/>
  <c r="L135" i="1"/>
  <c r="M135" i="1"/>
  <c r="B136" i="1"/>
  <c r="C136" i="1"/>
  <c r="D136" i="1"/>
  <c r="G136" i="1"/>
  <c r="I136" i="1"/>
  <c r="L136" i="1"/>
  <c r="M136" i="1"/>
  <c r="B137" i="1"/>
  <c r="C137" i="1"/>
  <c r="D137" i="1"/>
  <c r="G137" i="1"/>
  <c r="I137" i="1"/>
  <c r="L137" i="1"/>
  <c r="M137" i="1"/>
  <c r="B138" i="1"/>
  <c r="C138" i="1"/>
  <c r="D138" i="1"/>
  <c r="G138" i="1"/>
  <c r="I138" i="1"/>
  <c r="L138" i="1"/>
  <c r="M138" i="1"/>
  <c r="B139" i="1"/>
  <c r="C139" i="1"/>
  <c r="D139" i="1"/>
  <c r="G139" i="1"/>
  <c r="I139" i="1"/>
  <c r="L139" i="1"/>
  <c r="M139" i="1"/>
  <c r="B140" i="1"/>
  <c r="C140" i="1"/>
  <c r="D140" i="1"/>
  <c r="G140" i="1"/>
  <c r="I140" i="1"/>
  <c r="L140" i="1"/>
  <c r="M140" i="1"/>
  <c r="B141" i="1"/>
  <c r="C141" i="1"/>
  <c r="D141" i="1"/>
  <c r="G141" i="1"/>
  <c r="I141" i="1"/>
  <c r="L141" i="1"/>
  <c r="M141" i="1"/>
  <c r="B142" i="1"/>
  <c r="C142" i="1"/>
  <c r="D142" i="1"/>
  <c r="G142" i="1"/>
  <c r="I142" i="1"/>
  <c r="L142" i="1"/>
  <c r="M142" i="1"/>
  <c r="B143" i="1"/>
  <c r="C143" i="1"/>
  <c r="D143" i="1"/>
  <c r="G143" i="1"/>
  <c r="I143" i="1"/>
  <c r="L143" i="1"/>
  <c r="M143" i="1"/>
  <c r="B144" i="1"/>
  <c r="C144" i="1"/>
  <c r="D144" i="1"/>
  <c r="G144" i="1"/>
  <c r="I144" i="1"/>
  <c r="L144" i="1"/>
  <c r="M144" i="1"/>
  <c r="B145" i="1"/>
  <c r="C145" i="1"/>
  <c r="D145" i="1"/>
  <c r="G145" i="1"/>
  <c r="I145" i="1"/>
  <c r="L145" i="1"/>
  <c r="M145" i="1"/>
  <c r="B146" i="1"/>
  <c r="C146" i="1"/>
  <c r="D146" i="1"/>
  <c r="G146" i="1"/>
  <c r="I146" i="1"/>
  <c r="L146" i="1"/>
  <c r="M146" i="1"/>
  <c r="B147" i="1"/>
  <c r="C147" i="1"/>
  <c r="D147" i="1"/>
  <c r="G147" i="1"/>
  <c r="I147" i="1"/>
  <c r="L147" i="1"/>
  <c r="M147" i="1"/>
  <c r="B148" i="1"/>
  <c r="C148" i="1"/>
  <c r="D148" i="1"/>
  <c r="G148" i="1"/>
  <c r="I148" i="1"/>
  <c r="L148" i="1"/>
  <c r="M148" i="1"/>
  <c r="B149" i="1"/>
  <c r="C149" i="1"/>
  <c r="D149" i="1"/>
  <c r="G149" i="1"/>
  <c r="I149" i="1"/>
  <c r="L149" i="1"/>
  <c r="M149" i="1"/>
  <c r="B150" i="1"/>
  <c r="C150" i="1"/>
  <c r="D150" i="1"/>
  <c r="G150" i="1"/>
  <c r="I150" i="1"/>
  <c r="L150" i="1"/>
  <c r="M150" i="1"/>
  <c r="B151" i="1"/>
  <c r="C151" i="1"/>
  <c r="D151" i="1"/>
  <c r="G151" i="1"/>
  <c r="I151" i="1"/>
  <c r="L151" i="1"/>
  <c r="M151" i="1"/>
  <c r="B152" i="1"/>
  <c r="C152" i="1"/>
  <c r="D152" i="1"/>
  <c r="G152" i="1"/>
  <c r="I152" i="1"/>
  <c r="L152" i="1"/>
  <c r="M152" i="1"/>
  <c r="B153" i="1"/>
  <c r="C153" i="1"/>
  <c r="D153" i="1"/>
  <c r="G153" i="1"/>
  <c r="I153" i="1"/>
  <c r="L153" i="1"/>
  <c r="M153" i="1"/>
  <c r="B154" i="1"/>
  <c r="C154" i="1"/>
  <c r="D154" i="1"/>
  <c r="G154" i="1"/>
  <c r="I154" i="1"/>
  <c r="L154" i="1"/>
  <c r="M154" i="1"/>
  <c r="B155" i="1"/>
  <c r="C155" i="1"/>
  <c r="D155" i="1"/>
  <c r="G155" i="1"/>
  <c r="I155" i="1"/>
  <c r="L155" i="1"/>
  <c r="M155" i="1"/>
  <c r="B156" i="1"/>
  <c r="C156" i="1"/>
  <c r="D156" i="1"/>
  <c r="G156" i="1"/>
  <c r="I156" i="1"/>
  <c r="L156" i="1"/>
  <c r="M156" i="1"/>
  <c r="B157" i="1"/>
  <c r="C157" i="1"/>
  <c r="D157" i="1"/>
  <c r="G157" i="1"/>
  <c r="I157" i="1"/>
  <c r="L157" i="1"/>
  <c r="M157" i="1"/>
  <c r="B158" i="1"/>
  <c r="C158" i="1"/>
  <c r="D158" i="1"/>
  <c r="G158" i="1"/>
  <c r="I158" i="1"/>
  <c r="L158" i="1"/>
  <c r="M158" i="1"/>
  <c r="B159" i="1"/>
  <c r="C159" i="1"/>
  <c r="D159" i="1"/>
  <c r="G159" i="1"/>
  <c r="I159" i="1"/>
  <c r="L159" i="1"/>
  <c r="M159" i="1"/>
  <c r="B160" i="1"/>
  <c r="C160" i="1"/>
  <c r="D160" i="1"/>
  <c r="G160" i="1"/>
  <c r="I160" i="1"/>
  <c r="L160" i="1"/>
  <c r="M160" i="1"/>
  <c r="B161" i="1"/>
  <c r="C161" i="1"/>
  <c r="D161" i="1"/>
  <c r="G161" i="1"/>
  <c r="I161" i="1"/>
  <c r="L161" i="1"/>
  <c r="M161" i="1"/>
  <c r="B162" i="1"/>
  <c r="C162" i="1"/>
  <c r="D162" i="1"/>
  <c r="G162" i="1"/>
  <c r="I162" i="1"/>
  <c r="L162" i="1"/>
  <c r="M162" i="1"/>
  <c r="B163" i="1"/>
  <c r="C163" i="1"/>
  <c r="D163" i="1"/>
  <c r="G163" i="1"/>
  <c r="I163" i="1"/>
  <c r="L163" i="1"/>
  <c r="M163" i="1"/>
  <c r="B164" i="1"/>
  <c r="C164" i="1"/>
  <c r="D164" i="1"/>
  <c r="G164" i="1"/>
  <c r="I164" i="1"/>
  <c r="L164" i="1"/>
  <c r="M164" i="1"/>
  <c r="B165" i="1"/>
  <c r="C165" i="1"/>
  <c r="D165" i="1"/>
  <c r="G165" i="1"/>
  <c r="I165" i="1"/>
  <c r="L165" i="1"/>
  <c r="M165" i="1"/>
  <c r="B166" i="1"/>
  <c r="C166" i="1"/>
  <c r="D166" i="1"/>
  <c r="G166" i="1"/>
  <c r="I166" i="1"/>
  <c r="L166" i="1"/>
  <c r="M166" i="1"/>
  <c r="B167" i="1"/>
  <c r="C167" i="1"/>
  <c r="D167" i="1"/>
  <c r="G167" i="1"/>
  <c r="I167" i="1"/>
  <c r="L167" i="1"/>
  <c r="M167" i="1"/>
  <c r="B168" i="1"/>
  <c r="C168" i="1"/>
  <c r="D168" i="1"/>
  <c r="G168" i="1"/>
  <c r="I168" i="1"/>
  <c r="L168" i="1"/>
  <c r="M168" i="1"/>
  <c r="B169" i="1"/>
  <c r="C169" i="1"/>
  <c r="D169" i="1"/>
  <c r="G169" i="1"/>
  <c r="I169" i="1"/>
  <c r="L169" i="1"/>
  <c r="M169" i="1"/>
  <c r="B170" i="1"/>
  <c r="C170" i="1"/>
  <c r="D170" i="1"/>
  <c r="G170" i="1"/>
  <c r="I170" i="1"/>
  <c r="L170" i="1"/>
  <c r="M170" i="1"/>
  <c r="B171" i="1"/>
  <c r="C171" i="1"/>
  <c r="D171" i="1"/>
  <c r="G171" i="1"/>
  <c r="I171" i="1"/>
  <c r="L171" i="1"/>
  <c r="M171" i="1"/>
  <c r="B172" i="1"/>
  <c r="C172" i="1"/>
  <c r="D172" i="1"/>
  <c r="G172" i="1"/>
  <c r="I172" i="1"/>
  <c r="L172" i="1"/>
  <c r="M172" i="1"/>
  <c r="B173" i="1"/>
  <c r="C173" i="1"/>
  <c r="D173" i="1"/>
  <c r="G173" i="1"/>
  <c r="I173" i="1"/>
  <c r="L173" i="1"/>
  <c r="M173" i="1"/>
  <c r="B174" i="1"/>
  <c r="C174" i="1"/>
  <c r="D174" i="1"/>
  <c r="G174" i="1"/>
  <c r="I174" i="1"/>
  <c r="L174" i="1"/>
  <c r="M174" i="1"/>
  <c r="B175" i="1"/>
  <c r="C175" i="1"/>
  <c r="D175" i="1"/>
  <c r="G175" i="1"/>
  <c r="I175" i="1"/>
  <c r="L175" i="1"/>
  <c r="M175" i="1"/>
  <c r="B176" i="1"/>
  <c r="C176" i="1"/>
  <c r="D176" i="1"/>
  <c r="G176" i="1"/>
  <c r="I176" i="1"/>
  <c r="L176" i="1"/>
  <c r="M176" i="1"/>
  <c r="B177" i="1"/>
  <c r="C177" i="1"/>
  <c r="D177" i="1"/>
  <c r="G177" i="1"/>
  <c r="I177" i="1"/>
  <c r="L177" i="1"/>
  <c r="M177" i="1"/>
  <c r="B178" i="1"/>
  <c r="C178" i="1"/>
  <c r="D178" i="1"/>
  <c r="G178" i="1"/>
  <c r="I178" i="1"/>
  <c r="L178" i="1"/>
  <c r="M178" i="1"/>
  <c r="B179" i="1"/>
  <c r="C179" i="1"/>
  <c r="D179" i="1"/>
  <c r="G179" i="1"/>
  <c r="I179" i="1"/>
  <c r="L179" i="1"/>
  <c r="M179" i="1"/>
  <c r="B180" i="1"/>
  <c r="C180" i="1"/>
  <c r="D180" i="1"/>
  <c r="G180" i="1"/>
  <c r="I180" i="1"/>
  <c r="L180" i="1"/>
  <c r="M180" i="1"/>
  <c r="B181" i="1"/>
  <c r="C181" i="1"/>
  <c r="D181" i="1"/>
  <c r="G181" i="1"/>
  <c r="I181" i="1"/>
  <c r="L181" i="1"/>
  <c r="M181" i="1"/>
  <c r="B182" i="1"/>
  <c r="C182" i="1"/>
  <c r="D182" i="1"/>
  <c r="G182" i="1"/>
  <c r="I182" i="1"/>
  <c r="L182" i="1"/>
  <c r="M182" i="1"/>
  <c r="B183" i="1"/>
  <c r="C183" i="1"/>
  <c r="D183" i="1"/>
  <c r="G183" i="1"/>
  <c r="I183" i="1"/>
  <c r="L183" i="1"/>
  <c r="M183" i="1"/>
  <c r="B184" i="1"/>
  <c r="C184" i="1"/>
  <c r="D184" i="1"/>
  <c r="G184" i="1"/>
  <c r="I184" i="1"/>
  <c r="L184" i="1"/>
  <c r="M184" i="1"/>
  <c r="B185" i="1"/>
  <c r="C185" i="1"/>
  <c r="D185" i="1"/>
  <c r="G185" i="1"/>
  <c r="I185" i="1"/>
  <c r="L185" i="1"/>
  <c r="M185" i="1"/>
  <c r="B186" i="1"/>
  <c r="C186" i="1"/>
  <c r="D186" i="1"/>
  <c r="G186" i="1"/>
  <c r="I186" i="1"/>
  <c r="L186" i="1"/>
  <c r="M186" i="1"/>
  <c r="B187" i="1"/>
  <c r="C187" i="1"/>
  <c r="D187" i="1"/>
  <c r="G187" i="1"/>
  <c r="I187" i="1"/>
  <c r="L187" i="1"/>
  <c r="M187" i="1"/>
  <c r="B188" i="1"/>
  <c r="C188" i="1"/>
  <c r="D188" i="1"/>
  <c r="G188" i="1"/>
  <c r="I188" i="1"/>
  <c r="L188" i="1"/>
  <c r="M188" i="1"/>
  <c r="B189" i="1"/>
  <c r="C189" i="1"/>
  <c r="D189" i="1"/>
  <c r="G189" i="1"/>
  <c r="I189" i="1"/>
  <c r="L189" i="1"/>
  <c r="M189" i="1"/>
  <c r="B190" i="1"/>
  <c r="C190" i="1"/>
  <c r="D190" i="1"/>
  <c r="G190" i="1"/>
  <c r="I190" i="1"/>
  <c r="L190" i="1"/>
  <c r="M190" i="1"/>
  <c r="B191" i="1"/>
  <c r="C191" i="1"/>
  <c r="D191" i="1"/>
  <c r="G191" i="1"/>
  <c r="I191" i="1"/>
  <c r="L191" i="1"/>
  <c r="M191" i="1"/>
  <c r="B192" i="1"/>
  <c r="C192" i="1"/>
  <c r="D192" i="1"/>
  <c r="G192" i="1"/>
  <c r="I192" i="1"/>
  <c r="L192" i="1"/>
  <c r="M192" i="1"/>
  <c r="B193" i="1"/>
  <c r="C193" i="1"/>
  <c r="D193" i="1"/>
  <c r="G193" i="1"/>
  <c r="I193" i="1"/>
  <c r="L193" i="1"/>
  <c r="M193" i="1"/>
  <c r="B194" i="1"/>
  <c r="C194" i="1"/>
  <c r="D194" i="1"/>
  <c r="G194" i="1"/>
  <c r="I194" i="1"/>
  <c r="L194" i="1"/>
  <c r="M194" i="1"/>
  <c r="B195" i="1"/>
  <c r="C195" i="1"/>
  <c r="D195" i="1"/>
  <c r="G195" i="1"/>
  <c r="I195" i="1"/>
  <c r="L195" i="1"/>
  <c r="M195" i="1"/>
  <c r="B196" i="1"/>
  <c r="C196" i="1"/>
  <c r="D196" i="1"/>
  <c r="G196" i="1"/>
  <c r="I196" i="1"/>
  <c r="L196" i="1"/>
  <c r="M196" i="1"/>
  <c r="B197" i="1"/>
  <c r="C197" i="1"/>
  <c r="D197" i="1"/>
  <c r="G197" i="1"/>
  <c r="I197" i="1"/>
  <c r="L197" i="1"/>
  <c r="M197" i="1"/>
  <c r="B198" i="1"/>
  <c r="C198" i="1"/>
  <c r="D198" i="1"/>
  <c r="G198" i="1"/>
  <c r="I198" i="1"/>
  <c r="L198" i="1"/>
  <c r="M198" i="1"/>
  <c r="B199" i="1"/>
  <c r="C199" i="1"/>
  <c r="D199" i="1"/>
  <c r="G199" i="1"/>
  <c r="I199" i="1"/>
  <c r="L199" i="1"/>
  <c r="M199" i="1"/>
  <c r="B200" i="1"/>
  <c r="C200" i="1"/>
  <c r="D200" i="1"/>
  <c r="G200" i="1"/>
  <c r="I200" i="1"/>
  <c r="L200" i="1"/>
  <c r="M200" i="1"/>
  <c r="B201" i="1"/>
  <c r="C201" i="1"/>
  <c r="D201" i="1"/>
  <c r="G201" i="1"/>
  <c r="I201" i="1"/>
  <c r="L201" i="1"/>
  <c r="M201" i="1"/>
  <c r="B202" i="1"/>
  <c r="C202" i="1"/>
  <c r="D202" i="1"/>
  <c r="G202" i="1"/>
  <c r="I202" i="1"/>
  <c r="L202" i="1"/>
  <c r="M202" i="1"/>
  <c r="B203" i="1"/>
  <c r="C203" i="1"/>
  <c r="D203" i="1"/>
  <c r="G203" i="1"/>
  <c r="I203" i="1"/>
  <c r="L203" i="1"/>
  <c r="M203" i="1"/>
  <c r="B204" i="1"/>
  <c r="C204" i="1"/>
  <c r="D204" i="1"/>
  <c r="G204" i="1"/>
  <c r="I204" i="1"/>
  <c r="L204" i="1"/>
  <c r="M204" i="1"/>
  <c r="B205" i="1"/>
  <c r="C205" i="1"/>
  <c r="D205" i="1"/>
  <c r="G205" i="1"/>
  <c r="I205" i="1"/>
  <c r="L205" i="1"/>
  <c r="M205" i="1"/>
  <c r="B206" i="1"/>
  <c r="C206" i="1"/>
  <c r="D206" i="1"/>
  <c r="G206" i="1"/>
  <c r="I206" i="1"/>
  <c r="L206" i="1"/>
  <c r="M206" i="1"/>
  <c r="B207" i="1"/>
  <c r="C207" i="1"/>
  <c r="D207" i="1"/>
  <c r="G207" i="1"/>
  <c r="I207" i="1"/>
  <c r="L207" i="1"/>
  <c r="M207" i="1"/>
  <c r="B208" i="1"/>
  <c r="C208" i="1"/>
  <c r="D208" i="1"/>
  <c r="G208" i="1"/>
  <c r="I208" i="1"/>
  <c r="L208" i="1"/>
  <c r="M208" i="1"/>
  <c r="B209" i="1"/>
  <c r="C209" i="1"/>
  <c r="D209" i="1"/>
  <c r="G209" i="1"/>
  <c r="I209" i="1"/>
  <c r="L209" i="1"/>
  <c r="M209" i="1"/>
  <c r="B210" i="1"/>
  <c r="C210" i="1"/>
  <c r="D210" i="1"/>
  <c r="G210" i="1"/>
  <c r="I210" i="1"/>
  <c r="L210" i="1"/>
  <c r="M210" i="1"/>
  <c r="B211" i="1"/>
  <c r="C211" i="1"/>
  <c r="D211" i="1"/>
  <c r="G211" i="1"/>
  <c r="I211" i="1"/>
  <c r="L211" i="1"/>
  <c r="M211" i="1"/>
  <c r="B212" i="1"/>
  <c r="C212" i="1"/>
  <c r="D212" i="1"/>
  <c r="G212" i="1"/>
  <c r="I212" i="1"/>
  <c r="L212" i="1"/>
  <c r="M212" i="1"/>
  <c r="B213" i="1"/>
  <c r="C213" i="1"/>
  <c r="D213" i="1"/>
  <c r="G213" i="1"/>
  <c r="I213" i="1"/>
  <c r="L213" i="1"/>
  <c r="M213" i="1"/>
  <c r="B214" i="1"/>
  <c r="C214" i="1"/>
  <c r="D214" i="1"/>
  <c r="G214" i="1"/>
  <c r="I214" i="1"/>
  <c r="L214" i="1"/>
  <c r="M214" i="1"/>
  <c r="B215" i="1"/>
  <c r="C215" i="1"/>
  <c r="D215" i="1"/>
  <c r="G215" i="1"/>
  <c r="I215" i="1"/>
  <c r="L215" i="1"/>
  <c r="M215" i="1"/>
  <c r="B216" i="1"/>
  <c r="C216" i="1"/>
  <c r="D216" i="1"/>
  <c r="G216" i="1"/>
  <c r="I216" i="1"/>
  <c r="L216" i="1"/>
  <c r="M216" i="1"/>
  <c r="B217" i="1"/>
  <c r="C217" i="1"/>
  <c r="D217" i="1"/>
  <c r="G217" i="1"/>
  <c r="I217" i="1"/>
  <c r="L217" i="1"/>
  <c r="M217" i="1"/>
  <c r="B218" i="1"/>
  <c r="C218" i="1"/>
  <c r="D218" i="1"/>
  <c r="G218" i="1"/>
  <c r="I218" i="1"/>
  <c r="L218" i="1"/>
  <c r="M218" i="1"/>
  <c r="B219" i="1"/>
  <c r="C219" i="1"/>
  <c r="D219" i="1"/>
  <c r="G219" i="1"/>
  <c r="I219" i="1"/>
  <c r="L219" i="1"/>
  <c r="M219" i="1"/>
  <c r="B220" i="1"/>
  <c r="C220" i="1"/>
  <c r="D220" i="1"/>
  <c r="G220" i="1"/>
  <c r="I220" i="1"/>
  <c r="L220" i="1"/>
  <c r="M220" i="1"/>
  <c r="B221" i="1"/>
  <c r="C221" i="1"/>
  <c r="D221" i="1"/>
  <c r="G221" i="1"/>
  <c r="I221" i="1"/>
  <c r="L221" i="1"/>
  <c r="M221" i="1"/>
  <c r="B222" i="1"/>
  <c r="C222" i="1"/>
  <c r="D222" i="1"/>
  <c r="G222" i="1"/>
  <c r="I222" i="1"/>
  <c r="L222" i="1"/>
  <c r="M222" i="1"/>
  <c r="B223" i="1"/>
  <c r="C223" i="1"/>
  <c r="D223" i="1"/>
  <c r="G223" i="1"/>
  <c r="I223" i="1"/>
  <c r="L223" i="1"/>
  <c r="M223" i="1"/>
  <c r="B224" i="1"/>
  <c r="C224" i="1"/>
  <c r="D224" i="1"/>
  <c r="G224" i="1"/>
  <c r="I224" i="1"/>
  <c r="L224" i="1"/>
  <c r="M224" i="1"/>
  <c r="B225" i="1"/>
  <c r="C225" i="1"/>
  <c r="D225" i="1"/>
  <c r="G225" i="1"/>
  <c r="I225" i="1"/>
  <c r="L225" i="1"/>
  <c r="M225" i="1"/>
  <c r="B226" i="1"/>
  <c r="C226" i="1"/>
  <c r="D226" i="1"/>
  <c r="G226" i="1"/>
  <c r="I226" i="1"/>
  <c r="L226" i="1"/>
  <c r="M226" i="1"/>
  <c r="B227" i="1"/>
  <c r="C227" i="1"/>
  <c r="D227" i="1"/>
  <c r="G227" i="1"/>
  <c r="I227" i="1"/>
  <c r="L227" i="1"/>
  <c r="M227" i="1"/>
  <c r="B228" i="1"/>
  <c r="C228" i="1"/>
  <c r="D228" i="1"/>
  <c r="G228" i="1"/>
  <c r="I228" i="1"/>
  <c r="L228" i="1"/>
  <c r="M228" i="1"/>
  <c r="B229" i="1"/>
  <c r="C229" i="1"/>
  <c r="D229" i="1"/>
  <c r="G229" i="1"/>
  <c r="I229" i="1"/>
  <c r="L229" i="1"/>
  <c r="M229" i="1"/>
  <c r="B230" i="1"/>
  <c r="C230" i="1"/>
  <c r="D230" i="1"/>
  <c r="G230" i="1"/>
  <c r="I230" i="1"/>
  <c r="L230" i="1"/>
  <c r="M230" i="1"/>
  <c r="B231" i="1"/>
  <c r="C231" i="1"/>
  <c r="D231" i="1"/>
  <c r="G231" i="1"/>
  <c r="I231" i="1"/>
  <c r="L231" i="1"/>
  <c r="M231" i="1"/>
  <c r="B232" i="1"/>
  <c r="C232" i="1"/>
  <c r="D232" i="1"/>
  <c r="G232" i="1"/>
  <c r="I232" i="1"/>
  <c r="L232" i="1"/>
  <c r="M232" i="1"/>
  <c r="B233" i="1"/>
  <c r="C233" i="1"/>
  <c r="D233" i="1"/>
  <c r="G233" i="1"/>
  <c r="I233" i="1"/>
  <c r="L233" i="1"/>
  <c r="M233" i="1"/>
  <c r="B234" i="1"/>
  <c r="C234" i="1"/>
  <c r="D234" i="1"/>
  <c r="G234" i="1"/>
  <c r="I234" i="1"/>
  <c r="L234" i="1"/>
  <c r="M234" i="1"/>
  <c r="B235" i="1"/>
  <c r="C235" i="1"/>
  <c r="D235" i="1"/>
  <c r="G235" i="1"/>
  <c r="I235" i="1"/>
  <c r="L235" i="1"/>
  <c r="M235" i="1"/>
  <c r="B236" i="1"/>
  <c r="C236" i="1"/>
  <c r="D236" i="1"/>
  <c r="G236" i="1"/>
  <c r="I236" i="1"/>
  <c r="L236" i="1"/>
  <c r="M236" i="1"/>
  <c r="B237" i="1"/>
  <c r="C237" i="1"/>
  <c r="D237" i="1"/>
  <c r="G237" i="1"/>
  <c r="I237" i="1"/>
  <c r="L237" i="1"/>
  <c r="M237" i="1"/>
  <c r="B238" i="1"/>
  <c r="C238" i="1"/>
  <c r="D238" i="1"/>
  <c r="G238" i="1"/>
  <c r="I238" i="1"/>
  <c r="L238" i="1"/>
  <c r="M238" i="1"/>
  <c r="B239" i="1"/>
  <c r="C239" i="1"/>
  <c r="D239" i="1"/>
  <c r="G239" i="1"/>
  <c r="I239" i="1"/>
  <c r="L239" i="1"/>
  <c r="M239" i="1"/>
  <c r="B240" i="1"/>
  <c r="C240" i="1"/>
  <c r="D240" i="1"/>
  <c r="G240" i="1"/>
  <c r="I240" i="1"/>
  <c r="L240" i="1"/>
  <c r="M240" i="1"/>
  <c r="B241" i="1"/>
  <c r="C241" i="1"/>
  <c r="D241" i="1"/>
  <c r="G241" i="1"/>
  <c r="I241" i="1"/>
  <c r="L241" i="1"/>
  <c r="M241" i="1"/>
  <c r="B242" i="1"/>
  <c r="C242" i="1"/>
  <c r="D242" i="1"/>
  <c r="G242" i="1"/>
  <c r="I242" i="1"/>
  <c r="L242" i="1"/>
  <c r="M242" i="1"/>
  <c r="B243" i="1"/>
  <c r="C243" i="1"/>
  <c r="D243" i="1"/>
  <c r="G243" i="1"/>
  <c r="I243" i="1"/>
  <c r="L243" i="1"/>
  <c r="M243" i="1"/>
  <c r="B244" i="1"/>
  <c r="C244" i="1"/>
  <c r="D244" i="1"/>
  <c r="G244" i="1"/>
  <c r="I244" i="1"/>
  <c r="L244" i="1"/>
  <c r="M244" i="1"/>
  <c r="B245" i="1"/>
  <c r="C245" i="1"/>
  <c r="D245" i="1"/>
  <c r="G245" i="1"/>
  <c r="I245" i="1"/>
  <c r="L245" i="1"/>
  <c r="M245" i="1"/>
  <c r="B246" i="1"/>
  <c r="C246" i="1"/>
  <c r="D246" i="1"/>
  <c r="G246" i="1"/>
  <c r="I246" i="1"/>
  <c r="L246" i="1"/>
  <c r="M246" i="1"/>
  <c r="B247" i="1"/>
  <c r="C247" i="1"/>
  <c r="D247" i="1"/>
  <c r="G247" i="1"/>
  <c r="I247" i="1"/>
  <c r="L247" i="1"/>
  <c r="M247" i="1"/>
  <c r="B248" i="1"/>
  <c r="C248" i="1"/>
  <c r="D248" i="1"/>
  <c r="G248" i="1"/>
  <c r="I248" i="1"/>
  <c r="L248" i="1"/>
  <c r="M248" i="1"/>
  <c r="B249" i="1"/>
  <c r="C249" i="1"/>
  <c r="D249" i="1"/>
  <c r="G249" i="1"/>
  <c r="I249" i="1"/>
  <c r="L249" i="1"/>
  <c r="M249" i="1"/>
  <c r="B250" i="1"/>
  <c r="C250" i="1"/>
  <c r="D250" i="1"/>
  <c r="G250" i="1"/>
  <c r="I250" i="1"/>
  <c r="L250" i="1"/>
  <c r="M250" i="1"/>
  <c r="B251" i="1"/>
  <c r="C251" i="1"/>
  <c r="D251" i="1"/>
  <c r="G251" i="1"/>
  <c r="I251" i="1"/>
  <c r="L251" i="1"/>
  <c r="M251" i="1"/>
  <c r="B252" i="1"/>
  <c r="C252" i="1"/>
  <c r="D252" i="1"/>
  <c r="G252" i="1"/>
  <c r="I252" i="1"/>
  <c r="L252" i="1"/>
  <c r="M252" i="1"/>
  <c r="B253" i="1"/>
  <c r="C253" i="1"/>
  <c r="D253" i="1"/>
  <c r="G253" i="1"/>
  <c r="I253" i="1"/>
  <c r="L253" i="1"/>
  <c r="M253" i="1"/>
  <c r="B254" i="1"/>
  <c r="C254" i="1"/>
  <c r="D254" i="1"/>
  <c r="G254" i="1"/>
  <c r="I254" i="1"/>
  <c r="L254" i="1"/>
  <c r="M254" i="1"/>
  <c r="B255" i="1"/>
  <c r="C255" i="1"/>
  <c r="D255" i="1"/>
  <c r="G255" i="1"/>
  <c r="I255" i="1"/>
  <c r="L255" i="1"/>
  <c r="M255" i="1"/>
  <c r="B256" i="1"/>
  <c r="C256" i="1"/>
  <c r="D256" i="1"/>
  <c r="G256" i="1"/>
  <c r="I256" i="1"/>
  <c r="L256" i="1"/>
  <c r="M256" i="1"/>
  <c r="B257" i="1"/>
  <c r="C257" i="1"/>
  <c r="D257" i="1"/>
  <c r="G257" i="1"/>
  <c r="I257" i="1"/>
  <c r="L257" i="1"/>
  <c r="M257" i="1"/>
  <c r="B258" i="1"/>
  <c r="C258" i="1"/>
  <c r="D258" i="1"/>
  <c r="G258" i="1"/>
  <c r="I258" i="1"/>
  <c r="L258" i="1"/>
  <c r="M258" i="1"/>
  <c r="B259" i="1"/>
  <c r="C259" i="1"/>
  <c r="D259" i="1"/>
  <c r="G259" i="1"/>
  <c r="I259" i="1"/>
  <c r="L259" i="1"/>
  <c r="M259" i="1"/>
  <c r="B260" i="1"/>
  <c r="C260" i="1"/>
  <c r="D260" i="1"/>
  <c r="G260" i="1"/>
  <c r="I260" i="1"/>
  <c r="L260" i="1"/>
  <c r="M260" i="1"/>
  <c r="B261" i="1"/>
  <c r="C261" i="1"/>
  <c r="D261" i="1"/>
  <c r="G261" i="1"/>
  <c r="I261" i="1"/>
  <c r="L261" i="1"/>
  <c r="M261" i="1"/>
  <c r="B262" i="1"/>
  <c r="C262" i="1"/>
  <c r="D262" i="1"/>
  <c r="G262" i="1"/>
  <c r="I262" i="1"/>
  <c r="L262" i="1"/>
  <c r="M262" i="1"/>
  <c r="B263" i="1"/>
  <c r="C263" i="1"/>
  <c r="D263" i="1"/>
  <c r="G263" i="1"/>
  <c r="I263" i="1"/>
  <c r="L263" i="1"/>
  <c r="M263" i="1"/>
  <c r="B264" i="1"/>
  <c r="C264" i="1"/>
  <c r="D264" i="1"/>
  <c r="G264" i="1"/>
  <c r="I264" i="1"/>
  <c r="L264" i="1"/>
  <c r="M264" i="1"/>
  <c r="B265" i="1"/>
  <c r="C265" i="1"/>
  <c r="D265" i="1"/>
  <c r="G265" i="1"/>
  <c r="I265" i="1"/>
  <c r="L265" i="1"/>
  <c r="M265" i="1"/>
  <c r="B266" i="1"/>
  <c r="C266" i="1"/>
  <c r="D266" i="1"/>
  <c r="G266" i="1"/>
  <c r="I266" i="1"/>
  <c r="L266" i="1"/>
  <c r="M266" i="1"/>
  <c r="B267" i="1"/>
  <c r="C267" i="1"/>
  <c r="D267" i="1"/>
  <c r="G267" i="1"/>
  <c r="I267" i="1"/>
  <c r="L267" i="1"/>
  <c r="M267" i="1"/>
  <c r="B268" i="1"/>
  <c r="C268" i="1"/>
  <c r="D268" i="1"/>
  <c r="G268" i="1"/>
  <c r="I268" i="1"/>
  <c r="L268" i="1"/>
  <c r="M268" i="1"/>
  <c r="B269" i="1"/>
  <c r="C269" i="1"/>
  <c r="D269" i="1"/>
  <c r="G269" i="1"/>
  <c r="I269" i="1"/>
  <c r="L269" i="1"/>
  <c r="M269" i="1"/>
  <c r="B270" i="1"/>
  <c r="C270" i="1"/>
  <c r="D270" i="1"/>
  <c r="G270" i="1"/>
  <c r="I270" i="1"/>
  <c r="L270" i="1"/>
  <c r="M270" i="1"/>
  <c r="B271" i="1"/>
  <c r="C271" i="1"/>
  <c r="D271" i="1"/>
  <c r="G271" i="1"/>
  <c r="I271" i="1"/>
  <c r="L271" i="1"/>
  <c r="M271" i="1"/>
  <c r="B272" i="1"/>
  <c r="C272" i="1"/>
  <c r="D272" i="1"/>
  <c r="G272" i="1"/>
  <c r="I272" i="1"/>
  <c r="L272" i="1"/>
  <c r="M272" i="1"/>
  <c r="B273" i="1"/>
  <c r="C273" i="1"/>
  <c r="D273" i="1"/>
  <c r="G273" i="1"/>
  <c r="I273" i="1"/>
  <c r="L273" i="1"/>
  <c r="M273" i="1"/>
  <c r="B274" i="1"/>
  <c r="C274" i="1"/>
  <c r="D274" i="1"/>
  <c r="G274" i="1"/>
  <c r="I274" i="1"/>
  <c r="L274" i="1"/>
  <c r="M274" i="1"/>
  <c r="B275" i="1"/>
  <c r="C275" i="1"/>
  <c r="D275" i="1"/>
  <c r="G275" i="1"/>
  <c r="I275" i="1"/>
  <c r="L275" i="1"/>
  <c r="M275" i="1"/>
  <c r="B276" i="1"/>
  <c r="C276" i="1"/>
  <c r="D276" i="1"/>
  <c r="G276" i="1"/>
  <c r="I276" i="1"/>
  <c r="L276" i="1"/>
  <c r="M276" i="1"/>
  <c r="B277" i="1"/>
  <c r="C277" i="1"/>
  <c r="D277" i="1"/>
  <c r="G277" i="1"/>
  <c r="I277" i="1"/>
  <c r="L277" i="1"/>
  <c r="M277" i="1"/>
  <c r="B278" i="1"/>
  <c r="C278" i="1"/>
  <c r="D278" i="1"/>
  <c r="G278" i="1"/>
  <c r="I278" i="1"/>
  <c r="L278" i="1"/>
  <c r="M278" i="1"/>
  <c r="B279" i="1"/>
  <c r="C279" i="1"/>
  <c r="D279" i="1"/>
  <c r="G279" i="1"/>
  <c r="I279" i="1"/>
  <c r="L279" i="1"/>
  <c r="M279" i="1"/>
  <c r="B280" i="1"/>
  <c r="C280" i="1"/>
  <c r="D280" i="1"/>
  <c r="G280" i="1"/>
  <c r="I280" i="1"/>
  <c r="L280" i="1"/>
  <c r="M280" i="1"/>
  <c r="B281" i="1"/>
  <c r="C281" i="1"/>
  <c r="D281" i="1"/>
  <c r="G281" i="1"/>
  <c r="I281" i="1"/>
  <c r="L281" i="1"/>
  <c r="M281" i="1"/>
  <c r="B282" i="1"/>
  <c r="C282" i="1"/>
  <c r="D282" i="1"/>
  <c r="G282" i="1"/>
  <c r="I282" i="1"/>
  <c r="L282" i="1"/>
  <c r="M282" i="1"/>
  <c r="B283" i="1"/>
  <c r="C283" i="1"/>
  <c r="D283" i="1"/>
  <c r="G283" i="1"/>
  <c r="I283" i="1"/>
  <c r="L283" i="1"/>
  <c r="M283" i="1"/>
  <c r="B284" i="1"/>
  <c r="C284" i="1"/>
  <c r="D284" i="1"/>
  <c r="G284" i="1"/>
  <c r="I284" i="1"/>
  <c r="L284" i="1"/>
  <c r="M284" i="1"/>
  <c r="B285" i="1"/>
  <c r="C285" i="1"/>
  <c r="D285" i="1"/>
  <c r="G285" i="1"/>
  <c r="I285" i="1"/>
  <c r="L285" i="1"/>
  <c r="M285" i="1"/>
  <c r="B286" i="1"/>
  <c r="C286" i="1"/>
  <c r="D286" i="1"/>
  <c r="G286" i="1"/>
  <c r="I286" i="1"/>
  <c r="L286" i="1"/>
  <c r="M286" i="1"/>
  <c r="B287" i="1"/>
  <c r="C287" i="1"/>
  <c r="D287" i="1"/>
  <c r="G287" i="1"/>
  <c r="I287" i="1"/>
  <c r="L287" i="1"/>
  <c r="M287" i="1"/>
  <c r="B288" i="1"/>
  <c r="C288" i="1"/>
  <c r="D288" i="1"/>
  <c r="G288" i="1"/>
  <c r="I288" i="1"/>
  <c r="L288" i="1"/>
  <c r="M288" i="1"/>
  <c r="B289" i="1"/>
  <c r="C289" i="1"/>
  <c r="D289" i="1"/>
  <c r="G289" i="1"/>
  <c r="I289" i="1"/>
  <c r="L289" i="1"/>
  <c r="M289" i="1"/>
  <c r="B290" i="1"/>
  <c r="C290" i="1"/>
  <c r="D290" i="1"/>
  <c r="G290" i="1"/>
  <c r="I290" i="1"/>
  <c r="L290" i="1"/>
  <c r="M290" i="1"/>
  <c r="B291" i="1"/>
  <c r="C291" i="1"/>
  <c r="D291" i="1"/>
  <c r="G291" i="1"/>
  <c r="I291" i="1"/>
  <c r="L291" i="1"/>
  <c r="M291" i="1"/>
  <c r="B292" i="1"/>
  <c r="C292" i="1"/>
  <c r="D292" i="1"/>
  <c r="G292" i="1"/>
  <c r="I292" i="1"/>
  <c r="L292" i="1"/>
  <c r="M292" i="1"/>
  <c r="B293" i="1"/>
  <c r="C293" i="1"/>
  <c r="D293" i="1"/>
  <c r="G293" i="1"/>
  <c r="I293" i="1"/>
  <c r="L293" i="1"/>
  <c r="M293" i="1"/>
  <c r="B294" i="1"/>
  <c r="C294" i="1"/>
  <c r="D294" i="1"/>
  <c r="G294" i="1"/>
  <c r="I294" i="1"/>
  <c r="L294" i="1"/>
  <c r="M294" i="1"/>
  <c r="B295" i="1"/>
  <c r="C295" i="1"/>
  <c r="D295" i="1"/>
  <c r="G295" i="1"/>
  <c r="I295" i="1"/>
  <c r="L295" i="1"/>
  <c r="M295" i="1"/>
  <c r="B296" i="1"/>
  <c r="C296" i="1"/>
  <c r="D296" i="1"/>
  <c r="G296" i="1"/>
  <c r="I296" i="1"/>
  <c r="L296" i="1"/>
  <c r="M296" i="1"/>
  <c r="B297" i="1"/>
  <c r="C297" i="1"/>
  <c r="D297" i="1"/>
  <c r="G297" i="1"/>
  <c r="I297" i="1"/>
  <c r="L297" i="1"/>
  <c r="M297" i="1"/>
  <c r="B298" i="1"/>
  <c r="C298" i="1"/>
  <c r="D298" i="1"/>
  <c r="G298" i="1"/>
  <c r="I298" i="1"/>
  <c r="L298" i="1"/>
  <c r="M298" i="1"/>
  <c r="B299" i="1"/>
  <c r="C299" i="1"/>
  <c r="D299" i="1"/>
  <c r="G299" i="1"/>
  <c r="I299" i="1"/>
  <c r="L299" i="1"/>
  <c r="M299" i="1"/>
  <c r="B300" i="1"/>
  <c r="C300" i="1"/>
  <c r="D300" i="1"/>
  <c r="G300" i="1"/>
  <c r="I300" i="1"/>
  <c r="L300" i="1"/>
  <c r="M300" i="1"/>
  <c r="B301" i="1"/>
  <c r="C301" i="1"/>
  <c r="D301" i="1"/>
  <c r="G301" i="1"/>
  <c r="I301" i="1"/>
  <c r="L301" i="1"/>
  <c r="M301" i="1"/>
  <c r="B302" i="1"/>
  <c r="C302" i="1"/>
  <c r="D302" i="1"/>
  <c r="G302" i="1"/>
  <c r="I302" i="1"/>
  <c r="L302" i="1"/>
  <c r="M302" i="1"/>
  <c r="B303" i="1"/>
  <c r="C303" i="1"/>
  <c r="D303" i="1"/>
  <c r="G303" i="1"/>
  <c r="I303" i="1"/>
  <c r="L303" i="1"/>
  <c r="M303" i="1"/>
  <c r="B304" i="1"/>
  <c r="C304" i="1"/>
  <c r="D304" i="1"/>
  <c r="G304" i="1"/>
  <c r="I304" i="1"/>
  <c r="L304" i="1"/>
  <c r="M304" i="1"/>
  <c r="B305" i="1"/>
  <c r="C305" i="1"/>
  <c r="D305" i="1"/>
  <c r="G305" i="1"/>
  <c r="I305" i="1"/>
  <c r="L305" i="1"/>
  <c r="M305" i="1"/>
  <c r="B306" i="1"/>
  <c r="C306" i="1"/>
  <c r="D306" i="1"/>
  <c r="G306" i="1"/>
  <c r="I306" i="1"/>
  <c r="L306" i="1"/>
  <c r="M306" i="1"/>
  <c r="B307" i="1"/>
  <c r="C307" i="1"/>
  <c r="D307" i="1"/>
  <c r="G307" i="1"/>
  <c r="I307" i="1"/>
  <c r="L307" i="1"/>
  <c r="M307" i="1"/>
  <c r="B308" i="1"/>
  <c r="C308" i="1"/>
  <c r="D308" i="1"/>
  <c r="G308" i="1"/>
  <c r="I308" i="1"/>
  <c r="L308" i="1"/>
  <c r="M308" i="1"/>
  <c r="B309" i="1"/>
  <c r="C309" i="1"/>
  <c r="D309" i="1"/>
  <c r="G309" i="1"/>
  <c r="I309" i="1"/>
  <c r="L309" i="1"/>
  <c r="M309" i="1"/>
  <c r="B310" i="1"/>
  <c r="C310" i="1"/>
  <c r="D310" i="1"/>
  <c r="G310" i="1"/>
  <c r="I310" i="1"/>
  <c r="L310" i="1"/>
  <c r="M310" i="1"/>
  <c r="B311" i="1"/>
  <c r="C311" i="1"/>
  <c r="D311" i="1"/>
  <c r="G311" i="1"/>
  <c r="I311" i="1"/>
  <c r="L311" i="1"/>
  <c r="M311" i="1"/>
  <c r="B312" i="1"/>
  <c r="C312" i="1"/>
  <c r="D312" i="1"/>
  <c r="G312" i="1"/>
  <c r="I312" i="1"/>
  <c r="L312" i="1"/>
  <c r="M312" i="1"/>
  <c r="B313" i="1"/>
  <c r="C313" i="1"/>
  <c r="D313" i="1"/>
  <c r="G313" i="1"/>
  <c r="I313" i="1"/>
  <c r="L313" i="1"/>
  <c r="M313" i="1"/>
  <c r="B314" i="1"/>
  <c r="C314" i="1"/>
  <c r="D314" i="1"/>
  <c r="G314" i="1"/>
  <c r="I314" i="1"/>
  <c r="L314" i="1"/>
  <c r="M314" i="1"/>
  <c r="B315" i="1"/>
  <c r="C315" i="1"/>
  <c r="D315" i="1"/>
  <c r="G315" i="1"/>
  <c r="I315" i="1"/>
  <c r="L315" i="1"/>
  <c r="M315" i="1"/>
  <c r="B316" i="1"/>
  <c r="C316" i="1"/>
  <c r="D316" i="1"/>
  <c r="G316" i="1"/>
  <c r="I316" i="1"/>
  <c r="L316" i="1"/>
  <c r="M316" i="1"/>
  <c r="B317" i="1"/>
  <c r="C317" i="1"/>
  <c r="D317" i="1"/>
  <c r="G317" i="1"/>
  <c r="I317" i="1"/>
  <c r="L317" i="1"/>
  <c r="M317" i="1"/>
  <c r="B318" i="1"/>
  <c r="C318" i="1"/>
  <c r="D318" i="1"/>
  <c r="G318" i="1"/>
  <c r="I318" i="1"/>
  <c r="L318" i="1"/>
  <c r="M318" i="1"/>
  <c r="B319" i="1"/>
  <c r="C319" i="1"/>
  <c r="D319" i="1"/>
  <c r="G319" i="1"/>
  <c r="I319" i="1"/>
  <c r="L319" i="1"/>
  <c r="M319" i="1"/>
  <c r="B320" i="1"/>
  <c r="C320" i="1"/>
  <c r="D320" i="1"/>
  <c r="G320" i="1"/>
  <c r="I320" i="1"/>
  <c r="L320" i="1"/>
  <c r="M320" i="1"/>
  <c r="B321" i="1"/>
  <c r="C321" i="1"/>
  <c r="D321" i="1"/>
  <c r="G321" i="1"/>
  <c r="I321" i="1"/>
  <c r="L321" i="1"/>
  <c r="M321" i="1"/>
  <c r="B322" i="1"/>
  <c r="C322" i="1"/>
  <c r="D322" i="1"/>
  <c r="G322" i="1"/>
  <c r="I322" i="1"/>
  <c r="L322" i="1"/>
  <c r="M322" i="1"/>
  <c r="B323" i="1"/>
  <c r="C323" i="1"/>
  <c r="D323" i="1"/>
  <c r="G323" i="1"/>
  <c r="I323" i="1"/>
  <c r="L323" i="1"/>
  <c r="M323" i="1"/>
  <c r="B324" i="1"/>
  <c r="C324" i="1"/>
  <c r="D324" i="1"/>
  <c r="G324" i="1"/>
  <c r="I324" i="1"/>
  <c r="L324" i="1"/>
  <c r="M324" i="1"/>
  <c r="B325" i="1"/>
  <c r="C325" i="1"/>
  <c r="D325" i="1"/>
  <c r="G325" i="1"/>
  <c r="I325" i="1"/>
  <c r="L325" i="1"/>
  <c r="M325" i="1"/>
  <c r="B326" i="1"/>
  <c r="C326" i="1"/>
  <c r="D326" i="1"/>
  <c r="G326" i="1"/>
  <c r="I326" i="1"/>
  <c r="L326" i="1"/>
  <c r="M326" i="1"/>
  <c r="B327" i="1"/>
  <c r="C327" i="1"/>
  <c r="D327" i="1"/>
  <c r="G327" i="1"/>
  <c r="I327" i="1"/>
  <c r="L327" i="1"/>
  <c r="M327" i="1"/>
  <c r="B328" i="1"/>
  <c r="C328" i="1"/>
  <c r="D328" i="1"/>
  <c r="G328" i="1"/>
  <c r="I328" i="1"/>
  <c r="L328" i="1"/>
  <c r="M328" i="1"/>
  <c r="B329" i="1"/>
  <c r="C329" i="1"/>
  <c r="D329" i="1"/>
  <c r="G329" i="1"/>
  <c r="I329" i="1"/>
  <c r="L329" i="1"/>
  <c r="M329" i="1"/>
  <c r="B330" i="1"/>
  <c r="C330" i="1"/>
  <c r="D330" i="1"/>
  <c r="G330" i="1"/>
  <c r="I330" i="1"/>
  <c r="L330" i="1"/>
  <c r="M330" i="1"/>
  <c r="B331" i="1"/>
  <c r="C331" i="1"/>
  <c r="D331" i="1"/>
  <c r="G331" i="1"/>
  <c r="I331" i="1"/>
  <c r="L331" i="1"/>
  <c r="M331" i="1"/>
  <c r="B332" i="1"/>
  <c r="C332" i="1"/>
  <c r="D332" i="1"/>
  <c r="G332" i="1"/>
  <c r="I332" i="1"/>
  <c r="L332" i="1"/>
  <c r="M332" i="1"/>
  <c r="B333" i="1"/>
  <c r="C333" i="1"/>
  <c r="D333" i="1"/>
  <c r="G333" i="1"/>
  <c r="I333" i="1"/>
  <c r="L333" i="1"/>
  <c r="M333" i="1"/>
  <c r="B334" i="1"/>
  <c r="C334" i="1"/>
  <c r="D334" i="1"/>
  <c r="G334" i="1"/>
  <c r="I334" i="1"/>
  <c r="L334" i="1"/>
  <c r="M334" i="1"/>
  <c r="B335" i="1"/>
  <c r="C335" i="1"/>
  <c r="D335" i="1"/>
  <c r="G335" i="1"/>
  <c r="I335" i="1"/>
  <c r="L335" i="1"/>
  <c r="M335" i="1"/>
  <c r="B336" i="1"/>
  <c r="C336" i="1"/>
  <c r="D336" i="1"/>
  <c r="G336" i="1"/>
  <c r="I336" i="1"/>
  <c r="L336" i="1"/>
  <c r="M336" i="1"/>
  <c r="B337" i="1"/>
  <c r="C337" i="1"/>
  <c r="D337" i="1"/>
  <c r="G337" i="1"/>
  <c r="I337" i="1"/>
  <c r="L337" i="1"/>
  <c r="M337" i="1"/>
  <c r="B338" i="1"/>
  <c r="C338" i="1"/>
  <c r="D338" i="1"/>
  <c r="G338" i="1"/>
  <c r="I338" i="1"/>
  <c r="L338" i="1"/>
  <c r="M338" i="1"/>
  <c r="B339" i="1"/>
  <c r="C339" i="1"/>
  <c r="D339" i="1"/>
  <c r="G339" i="1"/>
  <c r="I339" i="1"/>
  <c r="L339" i="1"/>
  <c r="M339" i="1"/>
  <c r="B340" i="1"/>
  <c r="C340" i="1"/>
  <c r="D340" i="1"/>
  <c r="G340" i="1"/>
  <c r="I340" i="1"/>
  <c r="L340" i="1"/>
  <c r="M340" i="1"/>
  <c r="B341" i="1"/>
  <c r="C341" i="1"/>
  <c r="D341" i="1"/>
  <c r="G341" i="1"/>
  <c r="I341" i="1"/>
  <c r="L341" i="1"/>
  <c r="M341" i="1"/>
  <c r="B342" i="1"/>
  <c r="C342" i="1"/>
  <c r="D342" i="1"/>
  <c r="G342" i="1"/>
  <c r="I342" i="1"/>
  <c r="L342" i="1"/>
  <c r="M342" i="1"/>
  <c r="B343" i="1"/>
  <c r="C343" i="1"/>
  <c r="D343" i="1"/>
  <c r="G343" i="1"/>
  <c r="I343" i="1"/>
  <c r="L343" i="1"/>
  <c r="M343" i="1"/>
  <c r="B344" i="1"/>
  <c r="C344" i="1"/>
  <c r="D344" i="1"/>
  <c r="G344" i="1"/>
  <c r="I344" i="1"/>
  <c r="L344" i="1"/>
  <c r="M344" i="1"/>
  <c r="B345" i="1"/>
  <c r="C345" i="1"/>
  <c r="D345" i="1"/>
  <c r="G345" i="1"/>
  <c r="I345" i="1"/>
  <c r="L345" i="1"/>
  <c r="M345" i="1"/>
  <c r="B346" i="1"/>
  <c r="C346" i="1"/>
  <c r="D346" i="1"/>
  <c r="G346" i="1"/>
  <c r="I346" i="1"/>
  <c r="L346" i="1"/>
  <c r="M346" i="1"/>
  <c r="B347" i="1"/>
  <c r="C347" i="1"/>
  <c r="D347" i="1"/>
  <c r="G347" i="1"/>
  <c r="I347" i="1"/>
  <c r="L347" i="1"/>
  <c r="M347" i="1"/>
  <c r="B348" i="1"/>
  <c r="C348" i="1"/>
  <c r="D348" i="1"/>
  <c r="G348" i="1"/>
  <c r="I348" i="1"/>
  <c r="L348" i="1"/>
  <c r="M348" i="1"/>
  <c r="B349" i="1"/>
  <c r="C349" i="1"/>
  <c r="D349" i="1"/>
  <c r="G349" i="1"/>
  <c r="I349" i="1"/>
  <c r="L349" i="1"/>
  <c r="M349" i="1"/>
  <c r="B350" i="1"/>
  <c r="C350" i="1"/>
  <c r="D350" i="1"/>
  <c r="G350" i="1"/>
  <c r="I350" i="1"/>
  <c r="L350" i="1"/>
  <c r="M350" i="1"/>
  <c r="B351" i="1"/>
  <c r="C351" i="1"/>
  <c r="D351" i="1"/>
  <c r="G351" i="1"/>
  <c r="I351" i="1"/>
  <c r="L351" i="1"/>
  <c r="M351" i="1"/>
  <c r="B352" i="1"/>
  <c r="C352" i="1"/>
  <c r="D352" i="1"/>
  <c r="G352" i="1"/>
  <c r="I352" i="1"/>
  <c r="L352" i="1"/>
  <c r="M352" i="1"/>
  <c r="B353" i="1"/>
  <c r="C353" i="1"/>
  <c r="D353" i="1"/>
  <c r="G353" i="1"/>
  <c r="I353" i="1"/>
  <c r="L353" i="1"/>
  <c r="M353" i="1"/>
  <c r="B354" i="1"/>
  <c r="C354" i="1"/>
  <c r="D354" i="1"/>
  <c r="G354" i="1"/>
  <c r="I354" i="1"/>
  <c r="L354" i="1"/>
  <c r="M354" i="1"/>
  <c r="B355" i="1"/>
  <c r="C355" i="1"/>
  <c r="D355" i="1"/>
  <c r="G355" i="1"/>
  <c r="I355" i="1"/>
  <c r="L355" i="1"/>
  <c r="M355" i="1"/>
  <c r="B356" i="1"/>
  <c r="C356" i="1"/>
  <c r="D356" i="1"/>
  <c r="G356" i="1"/>
  <c r="I356" i="1"/>
  <c r="L356" i="1"/>
  <c r="M356" i="1"/>
  <c r="B357" i="1"/>
  <c r="C357" i="1"/>
  <c r="D357" i="1"/>
  <c r="G357" i="1"/>
  <c r="I357" i="1"/>
  <c r="L357" i="1"/>
  <c r="M357" i="1"/>
  <c r="B358" i="1"/>
  <c r="C358" i="1"/>
  <c r="D358" i="1"/>
  <c r="G358" i="1"/>
  <c r="I358" i="1"/>
  <c r="L358" i="1"/>
  <c r="M358" i="1"/>
  <c r="B359" i="1"/>
  <c r="C359" i="1"/>
  <c r="D359" i="1"/>
  <c r="G359" i="1"/>
  <c r="I359" i="1"/>
  <c r="L359" i="1"/>
  <c r="M359" i="1"/>
  <c r="B360" i="1"/>
  <c r="C360" i="1"/>
  <c r="D360" i="1"/>
  <c r="G360" i="1"/>
  <c r="I360" i="1"/>
  <c r="L360" i="1"/>
  <c r="M360" i="1"/>
  <c r="B361" i="1"/>
  <c r="C361" i="1"/>
  <c r="D361" i="1"/>
  <c r="G361" i="1"/>
  <c r="I361" i="1"/>
  <c r="L361" i="1"/>
  <c r="M361" i="1"/>
  <c r="B362" i="1"/>
  <c r="C362" i="1"/>
  <c r="D362" i="1"/>
  <c r="G362" i="1"/>
  <c r="I362" i="1"/>
  <c r="L362" i="1"/>
  <c r="M362" i="1"/>
  <c r="B363" i="1"/>
  <c r="C363" i="1"/>
  <c r="D363" i="1"/>
  <c r="G363" i="1"/>
  <c r="I363" i="1"/>
  <c r="L363" i="1"/>
  <c r="M363" i="1"/>
  <c r="B364" i="1"/>
  <c r="C364" i="1"/>
  <c r="D364" i="1"/>
  <c r="G364" i="1"/>
  <c r="I364" i="1"/>
  <c r="L364" i="1"/>
  <c r="M364" i="1"/>
  <c r="B365" i="1"/>
  <c r="C365" i="1"/>
  <c r="D365" i="1"/>
  <c r="G365" i="1"/>
  <c r="I365" i="1"/>
  <c r="L365" i="1"/>
  <c r="M365" i="1"/>
  <c r="B366" i="1"/>
  <c r="C366" i="1"/>
  <c r="D366" i="1"/>
  <c r="G366" i="1"/>
  <c r="I366" i="1"/>
  <c r="L366" i="1"/>
  <c r="M366" i="1"/>
  <c r="B367" i="1"/>
  <c r="C367" i="1"/>
  <c r="D367" i="1"/>
  <c r="G367" i="1"/>
  <c r="I367" i="1"/>
  <c r="L367" i="1"/>
  <c r="M367" i="1"/>
  <c r="B368" i="1"/>
  <c r="C368" i="1"/>
  <c r="D368" i="1"/>
  <c r="G368" i="1"/>
  <c r="I368" i="1"/>
  <c r="L368" i="1"/>
  <c r="M368" i="1"/>
  <c r="B369" i="1"/>
  <c r="C369" i="1"/>
  <c r="D369" i="1"/>
  <c r="G369" i="1"/>
  <c r="I369" i="1"/>
  <c r="L369" i="1"/>
  <c r="M369" i="1"/>
  <c r="B370" i="1"/>
  <c r="C370" i="1"/>
  <c r="D370" i="1"/>
  <c r="G370" i="1"/>
  <c r="I370" i="1"/>
  <c r="L370" i="1"/>
  <c r="M370" i="1"/>
  <c r="B371" i="1"/>
  <c r="C371" i="1"/>
  <c r="D371" i="1"/>
  <c r="G371" i="1"/>
  <c r="I371" i="1"/>
  <c r="L371" i="1"/>
  <c r="M371" i="1"/>
  <c r="B372" i="1"/>
  <c r="C372" i="1"/>
  <c r="D372" i="1"/>
  <c r="G372" i="1"/>
  <c r="I372" i="1"/>
  <c r="L372" i="1"/>
  <c r="M372" i="1"/>
  <c r="B373" i="1"/>
  <c r="C373" i="1"/>
  <c r="D373" i="1"/>
  <c r="G373" i="1"/>
  <c r="I373" i="1"/>
  <c r="L373" i="1"/>
  <c r="M373" i="1"/>
  <c r="B374" i="1"/>
  <c r="C374" i="1"/>
  <c r="D374" i="1"/>
  <c r="G374" i="1"/>
  <c r="I374" i="1"/>
  <c r="L374" i="1"/>
  <c r="M374" i="1"/>
  <c r="B375" i="1"/>
  <c r="C375" i="1"/>
  <c r="D375" i="1"/>
  <c r="G375" i="1"/>
  <c r="I375" i="1"/>
  <c r="L375" i="1"/>
  <c r="M375" i="1"/>
  <c r="B376" i="1"/>
  <c r="C376" i="1"/>
  <c r="D376" i="1"/>
  <c r="G376" i="1"/>
  <c r="I376" i="1"/>
  <c r="L376" i="1"/>
  <c r="M376" i="1"/>
  <c r="B377" i="1"/>
  <c r="C377" i="1"/>
  <c r="D377" i="1"/>
  <c r="G377" i="1"/>
  <c r="I377" i="1"/>
  <c r="L377" i="1"/>
  <c r="M377" i="1"/>
  <c r="B378" i="1"/>
  <c r="C378" i="1"/>
  <c r="D378" i="1"/>
  <c r="G378" i="1"/>
  <c r="I378" i="1"/>
  <c r="L378" i="1"/>
  <c r="M378" i="1"/>
  <c r="B379" i="1"/>
  <c r="C379" i="1"/>
  <c r="D379" i="1"/>
  <c r="G379" i="1"/>
  <c r="I379" i="1"/>
  <c r="L379" i="1"/>
  <c r="M379" i="1"/>
  <c r="B380" i="1"/>
  <c r="C380" i="1"/>
  <c r="D380" i="1"/>
  <c r="G380" i="1"/>
  <c r="I380" i="1"/>
  <c r="L380" i="1"/>
  <c r="M380" i="1"/>
  <c r="B381" i="1"/>
  <c r="C381" i="1"/>
  <c r="D381" i="1"/>
  <c r="G381" i="1"/>
  <c r="I381" i="1"/>
  <c r="L381" i="1"/>
  <c r="M381" i="1"/>
  <c r="B382" i="1"/>
  <c r="C382" i="1"/>
  <c r="D382" i="1"/>
  <c r="G382" i="1"/>
  <c r="I382" i="1"/>
  <c r="L382" i="1"/>
  <c r="M382" i="1"/>
  <c r="B383" i="1"/>
  <c r="C383" i="1"/>
  <c r="D383" i="1"/>
  <c r="G383" i="1"/>
  <c r="I383" i="1"/>
  <c r="L383" i="1"/>
  <c r="M383" i="1"/>
  <c r="B384" i="1"/>
  <c r="C384" i="1"/>
  <c r="D384" i="1"/>
  <c r="G384" i="1"/>
  <c r="I384" i="1"/>
  <c r="L384" i="1"/>
  <c r="M384" i="1"/>
  <c r="B385" i="1"/>
  <c r="C385" i="1"/>
  <c r="D385" i="1"/>
  <c r="G385" i="1"/>
  <c r="I385" i="1"/>
  <c r="L385" i="1"/>
  <c r="M385" i="1"/>
  <c r="B386" i="1"/>
  <c r="C386" i="1"/>
  <c r="D386" i="1"/>
  <c r="G386" i="1"/>
  <c r="I386" i="1"/>
  <c r="L386" i="1"/>
  <c r="M386" i="1"/>
  <c r="B387" i="1"/>
  <c r="C387" i="1"/>
  <c r="D387" i="1"/>
  <c r="G387" i="1"/>
  <c r="I387" i="1"/>
  <c r="L387" i="1"/>
  <c r="M387" i="1"/>
  <c r="B388" i="1"/>
  <c r="C388" i="1"/>
  <c r="D388" i="1"/>
  <c r="G388" i="1"/>
  <c r="I388" i="1"/>
  <c r="L388" i="1"/>
  <c r="M388" i="1"/>
  <c r="B389" i="1"/>
  <c r="C389" i="1"/>
  <c r="D389" i="1"/>
  <c r="G389" i="1"/>
  <c r="I389" i="1"/>
  <c r="L389" i="1"/>
  <c r="M389" i="1"/>
  <c r="B390" i="1"/>
  <c r="C390" i="1"/>
  <c r="D390" i="1"/>
  <c r="G390" i="1"/>
  <c r="I390" i="1"/>
  <c r="L390" i="1"/>
  <c r="M390" i="1"/>
  <c r="B391" i="1"/>
  <c r="C391" i="1"/>
  <c r="D391" i="1"/>
  <c r="G391" i="1"/>
  <c r="I391" i="1"/>
  <c r="L391" i="1"/>
  <c r="M391" i="1"/>
  <c r="B392" i="1"/>
  <c r="C392" i="1"/>
  <c r="D392" i="1"/>
  <c r="G392" i="1"/>
  <c r="I392" i="1"/>
  <c r="L392" i="1"/>
  <c r="M392" i="1"/>
  <c r="B393" i="1"/>
  <c r="C393" i="1"/>
  <c r="D393" i="1"/>
  <c r="G393" i="1"/>
  <c r="I393" i="1"/>
  <c r="L393" i="1"/>
  <c r="M393" i="1"/>
  <c r="B394" i="1"/>
  <c r="C394" i="1"/>
  <c r="D394" i="1"/>
  <c r="G394" i="1"/>
  <c r="I394" i="1"/>
  <c r="L394" i="1"/>
  <c r="M394" i="1"/>
  <c r="B395" i="1"/>
  <c r="C395" i="1"/>
  <c r="D395" i="1"/>
  <c r="G395" i="1"/>
  <c r="I395" i="1"/>
  <c r="L395" i="1"/>
  <c r="M395" i="1"/>
  <c r="B396" i="1"/>
  <c r="C396" i="1"/>
  <c r="D396" i="1"/>
  <c r="G396" i="1"/>
  <c r="I396" i="1"/>
  <c r="L396" i="1"/>
  <c r="M396" i="1"/>
  <c r="B397" i="1"/>
  <c r="C397" i="1"/>
  <c r="D397" i="1"/>
  <c r="G397" i="1"/>
  <c r="I397" i="1"/>
  <c r="L397" i="1"/>
  <c r="M397" i="1"/>
  <c r="B398" i="1"/>
  <c r="C398" i="1"/>
  <c r="D398" i="1"/>
  <c r="G398" i="1"/>
  <c r="I398" i="1"/>
  <c r="L398" i="1"/>
  <c r="M398" i="1"/>
  <c r="B399" i="1"/>
  <c r="C399" i="1"/>
  <c r="D399" i="1"/>
  <c r="G399" i="1"/>
  <c r="I399" i="1"/>
  <c r="L399" i="1"/>
  <c r="M399" i="1"/>
  <c r="B400" i="1"/>
  <c r="C400" i="1"/>
  <c r="D400" i="1"/>
  <c r="G400" i="1"/>
  <c r="I400" i="1"/>
  <c r="L400" i="1"/>
  <c r="M400" i="1"/>
  <c r="B401" i="1"/>
  <c r="C401" i="1"/>
  <c r="D401" i="1"/>
  <c r="G401" i="1"/>
  <c r="I401" i="1"/>
  <c r="L401" i="1"/>
  <c r="M401" i="1"/>
  <c r="B402" i="1"/>
  <c r="C402" i="1"/>
  <c r="D402" i="1"/>
  <c r="G402" i="1"/>
  <c r="I402" i="1"/>
  <c r="L402" i="1"/>
  <c r="M402" i="1"/>
  <c r="B403" i="1"/>
  <c r="C403" i="1"/>
  <c r="D403" i="1"/>
  <c r="G403" i="1"/>
  <c r="I403" i="1"/>
  <c r="L403" i="1"/>
  <c r="M403" i="1"/>
  <c r="B404" i="1"/>
  <c r="C404" i="1"/>
  <c r="D404" i="1"/>
  <c r="G404" i="1"/>
  <c r="I404" i="1"/>
  <c r="L404" i="1"/>
  <c r="M404" i="1"/>
  <c r="B405" i="1"/>
  <c r="C405" i="1"/>
  <c r="D405" i="1"/>
  <c r="G405" i="1"/>
  <c r="I405" i="1"/>
  <c r="L405" i="1"/>
  <c r="M405" i="1"/>
  <c r="B406" i="1"/>
  <c r="C406" i="1"/>
  <c r="D406" i="1"/>
  <c r="G406" i="1"/>
  <c r="I406" i="1"/>
  <c r="L406" i="1"/>
  <c r="M406" i="1"/>
  <c r="B407" i="1"/>
  <c r="C407" i="1"/>
  <c r="D407" i="1"/>
  <c r="G407" i="1"/>
  <c r="I407" i="1"/>
  <c r="L407" i="1"/>
  <c r="M407" i="1"/>
  <c r="B408" i="1"/>
  <c r="C408" i="1"/>
  <c r="D408" i="1"/>
  <c r="G408" i="1"/>
  <c r="I408" i="1"/>
  <c r="L408" i="1"/>
  <c r="M408" i="1"/>
  <c r="B409" i="1"/>
  <c r="C409" i="1"/>
  <c r="D409" i="1"/>
  <c r="G409" i="1"/>
  <c r="I409" i="1"/>
  <c r="L409" i="1"/>
  <c r="M409" i="1"/>
  <c r="B410" i="1"/>
  <c r="C410" i="1"/>
  <c r="D410" i="1"/>
  <c r="G410" i="1"/>
  <c r="I410" i="1"/>
  <c r="L410" i="1"/>
  <c r="M410" i="1"/>
  <c r="B411" i="1"/>
  <c r="C411" i="1"/>
  <c r="D411" i="1"/>
  <c r="G411" i="1"/>
  <c r="I411" i="1"/>
  <c r="L411" i="1"/>
  <c r="M411" i="1"/>
  <c r="B412" i="1"/>
  <c r="C412" i="1"/>
  <c r="D412" i="1"/>
  <c r="G412" i="1"/>
  <c r="I412" i="1"/>
  <c r="L412" i="1"/>
  <c r="M412" i="1"/>
  <c r="B413" i="1"/>
  <c r="C413" i="1"/>
  <c r="D413" i="1"/>
  <c r="G413" i="1"/>
  <c r="I413" i="1"/>
  <c r="L413" i="1"/>
  <c r="M413" i="1"/>
  <c r="B414" i="1"/>
  <c r="C414" i="1"/>
  <c r="D414" i="1"/>
  <c r="G414" i="1"/>
  <c r="I414" i="1"/>
  <c r="L414" i="1"/>
  <c r="M414" i="1"/>
  <c r="B415" i="1"/>
  <c r="C415" i="1"/>
  <c r="D415" i="1"/>
  <c r="G415" i="1"/>
  <c r="I415" i="1"/>
  <c r="L415" i="1"/>
  <c r="M415" i="1"/>
  <c r="B416" i="1"/>
  <c r="C416" i="1"/>
  <c r="D416" i="1"/>
  <c r="G416" i="1"/>
  <c r="I416" i="1"/>
  <c r="L416" i="1"/>
  <c r="M416" i="1"/>
  <c r="B417" i="1"/>
  <c r="C417" i="1"/>
  <c r="D417" i="1"/>
  <c r="G417" i="1"/>
  <c r="I417" i="1"/>
  <c r="L417" i="1"/>
  <c r="M417" i="1"/>
  <c r="B418" i="1"/>
  <c r="C418" i="1"/>
  <c r="D418" i="1"/>
  <c r="G418" i="1"/>
  <c r="I418" i="1"/>
  <c r="L418" i="1"/>
  <c r="M418" i="1"/>
  <c r="B419" i="1"/>
  <c r="C419" i="1"/>
  <c r="D419" i="1"/>
  <c r="G419" i="1"/>
  <c r="I419" i="1"/>
  <c r="L419" i="1"/>
  <c r="M419" i="1"/>
  <c r="B420" i="1"/>
  <c r="C420" i="1"/>
  <c r="D420" i="1"/>
  <c r="G420" i="1"/>
  <c r="I420" i="1"/>
  <c r="L420" i="1"/>
  <c r="M420" i="1"/>
  <c r="B421" i="1"/>
  <c r="C421" i="1"/>
  <c r="D421" i="1"/>
  <c r="G421" i="1"/>
  <c r="I421" i="1"/>
  <c r="L421" i="1"/>
  <c r="M421" i="1"/>
  <c r="B422" i="1"/>
  <c r="C422" i="1"/>
  <c r="D422" i="1"/>
  <c r="G422" i="1"/>
  <c r="I422" i="1"/>
  <c r="L422" i="1"/>
  <c r="M422" i="1"/>
  <c r="B423" i="1"/>
  <c r="C423" i="1"/>
  <c r="D423" i="1"/>
  <c r="G423" i="1"/>
  <c r="I423" i="1"/>
  <c r="L423" i="1"/>
  <c r="M423" i="1"/>
  <c r="B424" i="1"/>
  <c r="C424" i="1"/>
  <c r="D424" i="1"/>
  <c r="G424" i="1"/>
  <c r="I424" i="1"/>
  <c r="L424" i="1"/>
  <c r="M424" i="1"/>
  <c r="B425" i="1"/>
  <c r="C425" i="1"/>
  <c r="D425" i="1"/>
  <c r="G425" i="1"/>
  <c r="I425" i="1"/>
  <c r="L425" i="1"/>
  <c r="M425" i="1"/>
  <c r="B426" i="1"/>
  <c r="C426" i="1"/>
  <c r="D426" i="1"/>
  <c r="G426" i="1"/>
  <c r="I426" i="1"/>
  <c r="L426" i="1"/>
  <c r="M426" i="1"/>
  <c r="B427" i="1"/>
  <c r="C427" i="1"/>
  <c r="D427" i="1"/>
  <c r="G427" i="1"/>
  <c r="I427" i="1"/>
  <c r="L427" i="1"/>
  <c r="M427" i="1"/>
  <c r="B428" i="1"/>
  <c r="C428" i="1"/>
  <c r="D428" i="1"/>
  <c r="G428" i="1"/>
  <c r="I428" i="1"/>
  <c r="L428" i="1"/>
  <c r="M428" i="1"/>
  <c r="B429" i="1"/>
  <c r="C429" i="1"/>
  <c r="D429" i="1"/>
  <c r="G429" i="1"/>
  <c r="I429" i="1"/>
  <c r="L429" i="1"/>
  <c r="M429" i="1"/>
  <c r="B430" i="1"/>
  <c r="C430" i="1"/>
  <c r="D430" i="1"/>
  <c r="G430" i="1"/>
  <c r="I430" i="1"/>
  <c r="L430" i="1"/>
  <c r="M430" i="1"/>
  <c r="B431" i="1"/>
  <c r="C431" i="1"/>
  <c r="D431" i="1"/>
  <c r="G431" i="1"/>
  <c r="I431" i="1"/>
  <c r="L431" i="1"/>
  <c r="M431" i="1"/>
  <c r="B432" i="1"/>
  <c r="C432" i="1"/>
  <c r="D432" i="1"/>
  <c r="G432" i="1"/>
  <c r="I432" i="1"/>
  <c r="L432" i="1"/>
  <c r="M432" i="1"/>
  <c r="B433" i="1"/>
  <c r="C433" i="1"/>
  <c r="D433" i="1"/>
  <c r="G433" i="1"/>
  <c r="I433" i="1"/>
  <c r="L433" i="1"/>
  <c r="M433" i="1"/>
  <c r="B434" i="1"/>
  <c r="C434" i="1"/>
  <c r="D434" i="1"/>
  <c r="G434" i="1"/>
  <c r="I434" i="1"/>
  <c r="L434" i="1"/>
  <c r="M434" i="1"/>
  <c r="B435" i="1"/>
  <c r="C435" i="1"/>
  <c r="D435" i="1"/>
  <c r="G435" i="1"/>
  <c r="I435" i="1"/>
  <c r="L435" i="1"/>
  <c r="M435" i="1"/>
  <c r="B436" i="1"/>
  <c r="C436" i="1"/>
  <c r="D436" i="1"/>
  <c r="G436" i="1"/>
  <c r="I436" i="1"/>
  <c r="L436" i="1"/>
  <c r="M436" i="1"/>
  <c r="B437" i="1"/>
  <c r="C437" i="1"/>
  <c r="D437" i="1"/>
  <c r="G437" i="1"/>
  <c r="I437" i="1"/>
  <c r="L437" i="1"/>
  <c r="M437" i="1"/>
  <c r="B438" i="1"/>
  <c r="C438" i="1"/>
  <c r="D438" i="1"/>
  <c r="G438" i="1"/>
  <c r="I438" i="1"/>
  <c r="L438" i="1"/>
  <c r="M438" i="1"/>
  <c r="B439" i="1"/>
  <c r="C439" i="1"/>
  <c r="D439" i="1"/>
  <c r="G439" i="1"/>
  <c r="I439" i="1"/>
  <c r="L439" i="1"/>
  <c r="M439" i="1"/>
  <c r="B440" i="1"/>
  <c r="C440" i="1"/>
  <c r="D440" i="1"/>
  <c r="G440" i="1"/>
  <c r="I440" i="1"/>
  <c r="L440" i="1"/>
  <c r="M440" i="1"/>
  <c r="B441" i="1"/>
  <c r="C441" i="1"/>
  <c r="D441" i="1"/>
  <c r="G441" i="1"/>
  <c r="I441" i="1"/>
  <c r="L441" i="1"/>
  <c r="M441" i="1"/>
  <c r="B442" i="1"/>
  <c r="C442" i="1"/>
  <c r="D442" i="1"/>
  <c r="G442" i="1"/>
  <c r="I442" i="1"/>
  <c r="L442" i="1"/>
  <c r="M442" i="1"/>
  <c r="B454" i="1" l="1"/>
  <c r="C454" i="1"/>
  <c r="D454" i="1"/>
  <c r="G454" i="1"/>
  <c r="I454" i="1"/>
  <c r="L454" i="1"/>
  <c r="M454" i="1"/>
  <c r="B455" i="1"/>
  <c r="C455" i="1"/>
  <c r="D455" i="1"/>
  <c r="G455" i="1"/>
  <c r="I455" i="1"/>
  <c r="L455" i="1"/>
  <c r="M455" i="1"/>
  <c r="B456" i="1"/>
  <c r="C456" i="1"/>
  <c r="D456" i="1"/>
  <c r="G456" i="1"/>
  <c r="I456" i="1"/>
  <c r="L456" i="1"/>
  <c r="M456" i="1"/>
  <c r="B457" i="1"/>
  <c r="C457" i="1"/>
  <c r="D457" i="1"/>
  <c r="G457" i="1"/>
  <c r="I457" i="1"/>
  <c r="L457" i="1"/>
  <c r="M457" i="1"/>
  <c r="B458" i="1"/>
  <c r="C458" i="1"/>
  <c r="D458" i="1"/>
  <c r="G458" i="1"/>
  <c r="I458" i="1"/>
  <c r="L458" i="1"/>
  <c r="M458" i="1"/>
  <c r="B459" i="1"/>
  <c r="C459" i="1"/>
  <c r="D459" i="1"/>
  <c r="G459" i="1"/>
  <c r="I459" i="1"/>
  <c r="L459" i="1"/>
  <c r="M459" i="1"/>
  <c r="B460" i="1"/>
  <c r="C460" i="1"/>
  <c r="D460" i="1"/>
  <c r="G460" i="1"/>
  <c r="I460" i="1"/>
  <c r="L460" i="1"/>
  <c r="M460" i="1"/>
  <c r="B461" i="1"/>
  <c r="C461" i="1"/>
  <c r="D461" i="1"/>
  <c r="G461" i="1"/>
  <c r="I461" i="1"/>
  <c r="L461" i="1"/>
  <c r="M461" i="1"/>
  <c r="B462" i="1"/>
  <c r="C462" i="1"/>
  <c r="D462" i="1"/>
  <c r="G462" i="1"/>
  <c r="I462" i="1"/>
  <c r="L462" i="1"/>
  <c r="M462" i="1"/>
  <c r="B463" i="1"/>
  <c r="C463" i="1"/>
  <c r="D463" i="1"/>
  <c r="G463" i="1"/>
  <c r="I463" i="1"/>
  <c r="L463" i="1"/>
  <c r="M463" i="1"/>
  <c r="B464" i="1"/>
  <c r="C464" i="1"/>
  <c r="D464" i="1"/>
  <c r="G464" i="1"/>
  <c r="I464" i="1"/>
  <c r="L464" i="1"/>
  <c r="M464" i="1"/>
  <c r="B32" i="2" l="1"/>
  <c r="D32" i="2" s="1"/>
  <c r="F32" i="2"/>
  <c r="B33" i="2"/>
  <c r="D33" i="2" s="1"/>
  <c r="F33" i="2"/>
  <c r="B34" i="2"/>
  <c r="D34" i="2" s="1"/>
  <c r="F34" i="2"/>
  <c r="G34" i="2" l="1"/>
  <c r="G33" i="2"/>
  <c r="G32" i="2"/>
  <c r="B443" i="1"/>
  <c r="C443" i="1"/>
  <c r="D443" i="1"/>
  <c r="G443" i="1"/>
  <c r="I443" i="1"/>
  <c r="L443" i="1"/>
  <c r="M443" i="1"/>
  <c r="B444" i="1"/>
  <c r="C444" i="1"/>
  <c r="D444" i="1"/>
  <c r="G444" i="1"/>
  <c r="I444" i="1"/>
  <c r="L444" i="1"/>
  <c r="M444" i="1"/>
  <c r="B445" i="1"/>
  <c r="C445" i="1"/>
  <c r="D445" i="1"/>
  <c r="G445" i="1"/>
  <c r="I445" i="1"/>
  <c r="L445" i="1"/>
  <c r="M445" i="1"/>
  <c r="B446" i="1"/>
  <c r="C446" i="1"/>
  <c r="D446" i="1"/>
  <c r="G446" i="1"/>
  <c r="I446" i="1"/>
  <c r="L446" i="1"/>
  <c r="M446" i="1"/>
  <c r="B447" i="1"/>
  <c r="C447" i="1"/>
  <c r="D447" i="1"/>
  <c r="G447" i="1"/>
  <c r="I447" i="1"/>
  <c r="L447" i="1"/>
  <c r="M447" i="1"/>
  <c r="B448" i="1"/>
  <c r="C448" i="1"/>
  <c r="D448" i="1"/>
  <c r="G448" i="1"/>
  <c r="I448" i="1"/>
  <c r="L448" i="1"/>
  <c r="M448" i="1"/>
  <c r="B449" i="1"/>
  <c r="C449" i="1"/>
  <c r="D449" i="1"/>
  <c r="G449" i="1"/>
  <c r="I449" i="1"/>
  <c r="L449" i="1"/>
  <c r="M449" i="1"/>
  <c r="B450" i="1"/>
  <c r="C450" i="1"/>
  <c r="D450" i="1"/>
  <c r="G450" i="1"/>
  <c r="I450" i="1"/>
  <c r="L450" i="1"/>
  <c r="M450" i="1"/>
  <c r="B451" i="1"/>
  <c r="C451" i="1"/>
  <c r="D451" i="1"/>
  <c r="G451" i="1"/>
  <c r="I451" i="1"/>
  <c r="L451" i="1"/>
  <c r="M451" i="1"/>
  <c r="B452" i="1"/>
  <c r="C452" i="1"/>
  <c r="D452" i="1"/>
  <c r="G452" i="1"/>
  <c r="I452" i="1"/>
  <c r="L452" i="1"/>
  <c r="M452" i="1"/>
  <c r="B453" i="1"/>
  <c r="C453" i="1"/>
  <c r="D453" i="1"/>
  <c r="G453" i="1"/>
  <c r="I453" i="1"/>
  <c r="L453" i="1"/>
  <c r="M453" i="1"/>
  <c r="B465" i="1"/>
  <c r="C465" i="1"/>
  <c r="D465" i="1"/>
  <c r="G465" i="1"/>
  <c r="I465" i="1"/>
  <c r="L465" i="1"/>
  <c r="M465" i="1"/>
  <c r="B466" i="1"/>
  <c r="C466" i="1"/>
  <c r="D466" i="1"/>
  <c r="G466" i="1"/>
  <c r="I466" i="1"/>
  <c r="L466" i="1"/>
  <c r="M466" i="1"/>
  <c r="B467" i="1"/>
  <c r="C467" i="1"/>
  <c r="D467" i="1"/>
  <c r="G467" i="1"/>
  <c r="I467" i="1"/>
  <c r="L467" i="1"/>
  <c r="M467" i="1"/>
  <c r="B468" i="1"/>
  <c r="C468" i="1"/>
  <c r="D468" i="1"/>
  <c r="G468" i="1"/>
  <c r="I468" i="1"/>
  <c r="L468" i="1"/>
  <c r="M468" i="1"/>
  <c r="B469" i="1"/>
  <c r="C469" i="1"/>
  <c r="D469" i="1"/>
  <c r="G469" i="1"/>
  <c r="I469" i="1"/>
  <c r="L469" i="1"/>
  <c r="M469" i="1"/>
  <c r="B470" i="1"/>
  <c r="C470" i="1"/>
  <c r="D470" i="1"/>
  <c r="G470" i="1"/>
  <c r="I470" i="1"/>
  <c r="L470" i="1"/>
  <c r="M470" i="1"/>
  <c r="B471" i="1"/>
  <c r="C471" i="1"/>
  <c r="D471" i="1"/>
  <c r="G471" i="1"/>
  <c r="I471" i="1"/>
  <c r="L471" i="1"/>
  <c r="M471" i="1"/>
  <c r="B472" i="1"/>
  <c r="C472" i="1"/>
  <c r="D472" i="1"/>
  <c r="G472" i="1"/>
  <c r="I472" i="1"/>
  <c r="L472" i="1"/>
  <c r="M472" i="1"/>
  <c r="B473" i="1"/>
  <c r="C473" i="1"/>
  <c r="D473" i="1"/>
  <c r="G473" i="1"/>
  <c r="I473" i="1"/>
  <c r="L473" i="1"/>
  <c r="M473" i="1"/>
  <c r="B474" i="1"/>
  <c r="C474" i="1"/>
  <c r="D474" i="1"/>
  <c r="G474" i="1"/>
  <c r="I474" i="1"/>
  <c r="L474" i="1"/>
  <c r="M474" i="1"/>
  <c r="B475" i="1"/>
  <c r="C475" i="1"/>
  <c r="D475" i="1"/>
  <c r="G475" i="1"/>
  <c r="I475" i="1"/>
  <c r="L475" i="1"/>
  <c r="M475" i="1"/>
  <c r="B476" i="1"/>
  <c r="C476" i="1"/>
  <c r="D476" i="1"/>
  <c r="G476" i="1"/>
  <c r="I476" i="1"/>
  <c r="L476" i="1"/>
  <c r="M476" i="1"/>
  <c r="B477" i="1"/>
  <c r="C477" i="1"/>
  <c r="D477" i="1"/>
  <c r="G477" i="1"/>
  <c r="I477" i="1"/>
  <c r="L477" i="1"/>
  <c r="M477" i="1"/>
  <c r="B478" i="1"/>
  <c r="C478" i="1"/>
  <c r="D478" i="1"/>
  <c r="G478" i="1"/>
  <c r="I478" i="1"/>
  <c r="L478" i="1"/>
  <c r="M478" i="1"/>
  <c r="B479" i="1"/>
  <c r="C479" i="1"/>
  <c r="D479" i="1"/>
  <c r="G479" i="1"/>
  <c r="I479" i="1"/>
  <c r="L479" i="1"/>
  <c r="M479" i="1"/>
  <c r="B480" i="1"/>
  <c r="C480" i="1"/>
  <c r="D480" i="1"/>
  <c r="G480" i="1"/>
  <c r="I480" i="1"/>
  <c r="L480" i="1"/>
  <c r="M480" i="1"/>
  <c r="B481" i="1"/>
  <c r="C481" i="1"/>
  <c r="D481" i="1"/>
  <c r="G481" i="1"/>
  <c r="I481" i="1"/>
  <c r="L481" i="1"/>
  <c r="M481" i="1"/>
  <c r="B482" i="1"/>
  <c r="C482" i="1"/>
  <c r="D482" i="1"/>
  <c r="G482" i="1"/>
  <c r="I482" i="1"/>
  <c r="L482" i="1"/>
  <c r="M482" i="1"/>
  <c r="B483" i="1"/>
  <c r="C483" i="1"/>
  <c r="D483" i="1"/>
  <c r="G483" i="1"/>
  <c r="I483" i="1"/>
  <c r="L483" i="1"/>
  <c r="M483" i="1"/>
  <c r="B484" i="1"/>
  <c r="C484" i="1"/>
  <c r="D484" i="1"/>
  <c r="G484" i="1"/>
  <c r="I484" i="1"/>
  <c r="L484" i="1"/>
  <c r="M484" i="1"/>
  <c r="B485" i="1"/>
  <c r="C485" i="1"/>
  <c r="D485" i="1"/>
  <c r="G485" i="1"/>
  <c r="I485" i="1"/>
  <c r="L485" i="1"/>
  <c r="M485" i="1"/>
  <c r="B486" i="1"/>
  <c r="C486" i="1"/>
  <c r="D486" i="1"/>
  <c r="G486" i="1"/>
  <c r="I486" i="1"/>
  <c r="L486" i="1"/>
  <c r="M486" i="1"/>
  <c r="B487" i="1"/>
  <c r="C487" i="1"/>
  <c r="D487" i="1"/>
  <c r="G487" i="1"/>
  <c r="I487" i="1"/>
  <c r="L487" i="1"/>
  <c r="M487" i="1"/>
  <c r="B488" i="1"/>
  <c r="C488" i="1"/>
  <c r="D488" i="1"/>
  <c r="G488" i="1"/>
  <c r="I488" i="1"/>
  <c r="L488" i="1"/>
  <c r="M488" i="1"/>
  <c r="B489" i="1"/>
  <c r="C489" i="1"/>
  <c r="D489" i="1"/>
  <c r="G489" i="1"/>
  <c r="I489" i="1"/>
  <c r="L489" i="1"/>
  <c r="M489" i="1"/>
  <c r="B490" i="1"/>
  <c r="C490" i="1"/>
  <c r="D490" i="1"/>
  <c r="G490" i="1"/>
  <c r="I490" i="1"/>
  <c r="L490" i="1"/>
  <c r="M490" i="1"/>
  <c r="B491" i="1"/>
  <c r="C491" i="1"/>
  <c r="D491" i="1"/>
  <c r="G491" i="1"/>
  <c r="I491" i="1"/>
  <c r="L491" i="1"/>
  <c r="M491" i="1"/>
  <c r="B492" i="1"/>
  <c r="C492" i="1"/>
  <c r="D492" i="1"/>
  <c r="G492" i="1"/>
  <c r="I492" i="1"/>
  <c r="L492" i="1"/>
  <c r="M492" i="1"/>
  <c r="B493" i="1"/>
  <c r="C493" i="1"/>
  <c r="D493" i="1"/>
  <c r="G493" i="1"/>
  <c r="I493" i="1"/>
  <c r="L493" i="1"/>
  <c r="M493" i="1"/>
  <c r="B494" i="1"/>
  <c r="C494" i="1"/>
  <c r="D494" i="1"/>
  <c r="G494" i="1"/>
  <c r="I494" i="1"/>
  <c r="L494" i="1"/>
  <c r="M494" i="1"/>
  <c r="B495" i="1"/>
  <c r="C495" i="1"/>
  <c r="D495" i="1"/>
  <c r="G495" i="1"/>
  <c r="I495" i="1"/>
  <c r="L495" i="1"/>
  <c r="M495" i="1"/>
  <c r="B496" i="1"/>
  <c r="C496" i="1"/>
  <c r="D496" i="1"/>
  <c r="G496" i="1"/>
  <c r="I496" i="1"/>
  <c r="L496" i="1"/>
  <c r="M496" i="1"/>
  <c r="B497" i="1"/>
  <c r="C497" i="1"/>
  <c r="D497" i="1"/>
  <c r="G497" i="1"/>
  <c r="I497" i="1"/>
  <c r="L497" i="1"/>
  <c r="M497" i="1"/>
  <c r="B498" i="1"/>
  <c r="C498" i="1"/>
  <c r="D498" i="1"/>
  <c r="G498" i="1"/>
  <c r="I498" i="1"/>
  <c r="L498" i="1"/>
  <c r="M498" i="1"/>
  <c r="B499" i="1"/>
  <c r="C499" i="1"/>
  <c r="D499" i="1"/>
  <c r="G499" i="1"/>
  <c r="I499" i="1"/>
  <c r="L499" i="1"/>
  <c r="M499" i="1"/>
  <c r="B500" i="1"/>
  <c r="C500" i="1"/>
  <c r="D500" i="1"/>
  <c r="G500" i="1"/>
  <c r="I500" i="1"/>
  <c r="L500" i="1"/>
  <c r="M500" i="1"/>
  <c r="B501" i="1"/>
  <c r="C501" i="1"/>
  <c r="D501" i="1"/>
  <c r="G501" i="1"/>
  <c r="I501" i="1"/>
  <c r="L501" i="1"/>
  <c r="M501" i="1"/>
  <c r="B502" i="1"/>
  <c r="C502" i="1"/>
  <c r="D502" i="1"/>
  <c r="G502" i="1"/>
  <c r="I502" i="1"/>
  <c r="L502" i="1"/>
  <c r="M502" i="1"/>
  <c r="B503" i="1"/>
  <c r="C503" i="1"/>
  <c r="D503" i="1"/>
  <c r="G503" i="1"/>
  <c r="I503" i="1"/>
  <c r="L503" i="1"/>
  <c r="M503" i="1"/>
  <c r="B504" i="1"/>
  <c r="C504" i="1"/>
  <c r="D504" i="1"/>
  <c r="G504" i="1"/>
  <c r="I504" i="1"/>
  <c r="L504" i="1"/>
  <c r="M504" i="1"/>
  <c r="B505" i="1"/>
  <c r="C505" i="1"/>
  <c r="D505" i="1"/>
  <c r="G505" i="1"/>
  <c r="I505" i="1"/>
  <c r="L505" i="1"/>
  <c r="M505" i="1"/>
  <c r="B506" i="1"/>
  <c r="C506" i="1"/>
  <c r="D506" i="1"/>
  <c r="G506" i="1"/>
  <c r="I506" i="1"/>
  <c r="L506" i="1"/>
  <c r="M506" i="1"/>
  <c r="B507" i="1"/>
  <c r="C507" i="1"/>
  <c r="D507" i="1"/>
  <c r="G507" i="1"/>
  <c r="I507" i="1"/>
  <c r="L507" i="1"/>
  <c r="M507" i="1"/>
  <c r="B508" i="1"/>
  <c r="C508" i="1"/>
  <c r="D508" i="1"/>
  <c r="G508" i="1"/>
  <c r="I508" i="1"/>
  <c r="L508" i="1"/>
  <c r="M508" i="1"/>
  <c r="B509" i="1"/>
  <c r="C509" i="1"/>
  <c r="D509" i="1"/>
  <c r="G509" i="1"/>
  <c r="I509" i="1"/>
  <c r="L509" i="1"/>
  <c r="M509" i="1"/>
  <c r="B510" i="1"/>
  <c r="C510" i="1"/>
  <c r="D510" i="1"/>
  <c r="G510" i="1"/>
  <c r="I510" i="1"/>
  <c r="L510" i="1"/>
  <c r="M510" i="1"/>
  <c r="B511" i="1"/>
  <c r="C511" i="1"/>
  <c r="D511" i="1"/>
  <c r="G511" i="1"/>
  <c r="I511" i="1"/>
  <c r="L511" i="1"/>
  <c r="M511" i="1"/>
  <c r="B512" i="1"/>
  <c r="C512" i="1"/>
  <c r="D512" i="1"/>
  <c r="G512" i="1"/>
  <c r="I512" i="1"/>
  <c r="L512" i="1"/>
  <c r="M512" i="1"/>
  <c r="B513" i="1"/>
  <c r="C513" i="1"/>
  <c r="D513" i="1"/>
  <c r="G513" i="1"/>
  <c r="I513" i="1"/>
  <c r="L513" i="1"/>
  <c r="M513" i="1"/>
  <c r="B514" i="1"/>
  <c r="C514" i="1"/>
  <c r="D514" i="1"/>
  <c r="G514" i="1"/>
  <c r="I514" i="1"/>
  <c r="L514" i="1"/>
  <c r="M514" i="1"/>
  <c r="B515" i="1"/>
  <c r="C515" i="1"/>
  <c r="D515" i="1"/>
  <c r="G515" i="1"/>
  <c r="I515" i="1"/>
  <c r="L515" i="1"/>
  <c r="M515" i="1"/>
  <c r="B516" i="1"/>
  <c r="C516" i="1"/>
  <c r="D516" i="1"/>
  <c r="G516" i="1"/>
  <c r="I516" i="1"/>
  <c r="L516" i="1"/>
  <c r="M516" i="1"/>
  <c r="B517" i="1"/>
  <c r="C517" i="1"/>
  <c r="D517" i="1"/>
  <c r="G517" i="1"/>
  <c r="I517" i="1"/>
  <c r="L517" i="1"/>
  <c r="M517" i="1"/>
  <c r="B518" i="1"/>
  <c r="C518" i="1"/>
  <c r="D518" i="1"/>
  <c r="G518" i="1"/>
  <c r="I518" i="1"/>
  <c r="L518" i="1"/>
  <c r="M518" i="1"/>
  <c r="B519" i="1"/>
  <c r="C519" i="1"/>
  <c r="D519" i="1"/>
  <c r="G519" i="1"/>
  <c r="I519" i="1"/>
  <c r="L519" i="1"/>
  <c r="M519" i="1"/>
  <c r="B520" i="1"/>
  <c r="C520" i="1"/>
  <c r="D520" i="1"/>
  <c r="G520" i="1"/>
  <c r="I520" i="1"/>
  <c r="L520" i="1"/>
  <c r="M520" i="1"/>
  <c r="B521" i="1"/>
  <c r="C521" i="1"/>
  <c r="D521" i="1"/>
  <c r="G521" i="1"/>
  <c r="I521" i="1"/>
  <c r="L521" i="1"/>
  <c r="M521" i="1"/>
  <c r="B522" i="1"/>
  <c r="C522" i="1"/>
  <c r="D522" i="1"/>
  <c r="G522" i="1"/>
  <c r="I522" i="1"/>
  <c r="L522" i="1"/>
  <c r="M522" i="1"/>
  <c r="B523" i="1"/>
  <c r="C523" i="1"/>
  <c r="D523" i="1"/>
  <c r="G523" i="1"/>
  <c r="I523" i="1"/>
  <c r="L523" i="1"/>
  <c r="M523" i="1"/>
  <c r="B524" i="1"/>
  <c r="C524" i="1"/>
  <c r="D524" i="1"/>
  <c r="G524" i="1"/>
  <c r="I524" i="1"/>
  <c r="L524" i="1"/>
  <c r="M524" i="1"/>
  <c r="B525" i="1"/>
  <c r="C525" i="1"/>
  <c r="D525" i="1"/>
  <c r="G525" i="1"/>
  <c r="I525" i="1"/>
  <c r="L525" i="1"/>
  <c r="M525" i="1"/>
  <c r="B526" i="1"/>
  <c r="C526" i="1"/>
  <c r="D526" i="1"/>
  <c r="G526" i="1"/>
  <c r="I526" i="1"/>
  <c r="L526" i="1"/>
  <c r="M526" i="1"/>
  <c r="B527" i="1"/>
  <c r="C527" i="1"/>
  <c r="D527" i="1"/>
  <c r="G527" i="1"/>
  <c r="I527" i="1"/>
  <c r="L527" i="1"/>
  <c r="M527" i="1"/>
  <c r="B528" i="1"/>
  <c r="C528" i="1"/>
  <c r="D528" i="1"/>
  <c r="G528" i="1"/>
  <c r="I528" i="1"/>
  <c r="L528" i="1"/>
  <c r="M528" i="1"/>
  <c r="B529" i="1"/>
  <c r="C529" i="1"/>
  <c r="D529" i="1"/>
  <c r="G529" i="1"/>
  <c r="I529" i="1"/>
  <c r="L529" i="1"/>
  <c r="M529" i="1"/>
  <c r="B530" i="1"/>
  <c r="C530" i="1"/>
  <c r="D530" i="1"/>
  <c r="G530" i="1"/>
  <c r="I530" i="1"/>
  <c r="L530" i="1"/>
  <c r="M530" i="1"/>
  <c r="B531" i="1"/>
  <c r="C531" i="1"/>
  <c r="D531" i="1"/>
  <c r="G531" i="1"/>
  <c r="I531" i="1"/>
  <c r="L531" i="1"/>
  <c r="M531" i="1"/>
  <c r="B532" i="1"/>
  <c r="C532" i="1"/>
  <c r="D532" i="1"/>
  <c r="G532" i="1"/>
  <c r="I532" i="1"/>
  <c r="L532" i="1"/>
  <c r="M532" i="1"/>
  <c r="B533" i="1"/>
  <c r="C533" i="1"/>
  <c r="D533" i="1"/>
  <c r="G533" i="1"/>
  <c r="I533" i="1"/>
  <c r="L533" i="1"/>
  <c r="M533" i="1"/>
  <c r="B534" i="1"/>
  <c r="C534" i="1"/>
  <c r="D534" i="1"/>
  <c r="G534" i="1"/>
  <c r="I534" i="1"/>
  <c r="L534" i="1"/>
  <c r="M534" i="1"/>
  <c r="B535" i="1"/>
  <c r="C535" i="1"/>
  <c r="D535" i="1"/>
  <c r="G535" i="1"/>
  <c r="I535" i="1"/>
  <c r="L535" i="1"/>
  <c r="M535" i="1"/>
  <c r="B536" i="1"/>
  <c r="C536" i="1"/>
  <c r="D536" i="1"/>
  <c r="G536" i="1"/>
  <c r="I536" i="1"/>
  <c r="L536" i="1"/>
  <c r="M536" i="1"/>
  <c r="B537" i="1"/>
  <c r="C537" i="1"/>
  <c r="D537" i="1"/>
  <c r="G537" i="1"/>
  <c r="I537" i="1"/>
  <c r="L537" i="1"/>
  <c r="M537" i="1"/>
  <c r="B538" i="1"/>
  <c r="C538" i="1"/>
  <c r="D538" i="1"/>
  <c r="G538" i="1"/>
  <c r="I538" i="1"/>
  <c r="L538" i="1"/>
  <c r="M538" i="1"/>
  <c r="B539" i="1"/>
  <c r="C539" i="1"/>
  <c r="D539" i="1"/>
  <c r="G539" i="1"/>
  <c r="I539" i="1"/>
  <c r="L539" i="1"/>
  <c r="M539" i="1"/>
  <c r="B540" i="1"/>
  <c r="C540" i="1"/>
  <c r="D540" i="1"/>
  <c r="G540" i="1"/>
  <c r="I540" i="1"/>
  <c r="L540" i="1"/>
  <c r="M540" i="1"/>
  <c r="B541" i="1"/>
  <c r="C541" i="1"/>
  <c r="D541" i="1"/>
  <c r="G541" i="1"/>
  <c r="I541" i="1"/>
  <c r="L541" i="1"/>
  <c r="M541" i="1"/>
  <c r="B542" i="1"/>
  <c r="C542" i="1"/>
  <c r="D542" i="1"/>
  <c r="G542" i="1"/>
  <c r="I542" i="1"/>
  <c r="L542" i="1"/>
  <c r="M542" i="1"/>
  <c r="B543" i="1"/>
  <c r="C543" i="1"/>
  <c r="D543" i="1"/>
  <c r="G543" i="1"/>
  <c r="I543" i="1"/>
  <c r="L543" i="1"/>
  <c r="M543" i="1"/>
  <c r="B544" i="1"/>
  <c r="C544" i="1"/>
  <c r="D544" i="1"/>
  <c r="G544" i="1"/>
  <c r="I544" i="1"/>
  <c r="L544" i="1"/>
  <c r="M544" i="1"/>
  <c r="B545" i="1"/>
  <c r="C545" i="1"/>
  <c r="D545" i="1"/>
  <c r="G545" i="1"/>
  <c r="I545" i="1"/>
  <c r="L545" i="1"/>
  <c r="M545" i="1"/>
  <c r="B546" i="1"/>
  <c r="C546" i="1"/>
  <c r="D546" i="1"/>
  <c r="G546" i="1"/>
  <c r="I546" i="1"/>
  <c r="L546" i="1"/>
  <c r="M546" i="1"/>
  <c r="B547" i="1"/>
  <c r="C547" i="1"/>
  <c r="D547" i="1"/>
  <c r="G547" i="1"/>
  <c r="I547" i="1"/>
  <c r="L547" i="1"/>
  <c r="M547" i="1"/>
  <c r="B548" i="1"/>
  <c r="C548" i="1"/>
  <c r="D548" i="1"/>
  <c r="G548" i="1"/>
  <c r="I548" i="1"/>
  <c r="L548" i="1"/>
  <c r="M548" i="1"/>
  <c r="B549" i="1"/>
  <c r="C549" i="1"/>
  <c r="D549" i="1"/>
  <c r="G549" i="1"/>
  <c r="I549" i="1"/>
  <c r="L549" i="1"/>
  <c r="M549" i="1"/>
  <c r="B550" i="1"/>
  <c r="C550" i="1"/>
  <c r="D550" i="1"/>
  <c r="G550" i="1"/>
  <c r="I550" i="1"/>
  <c r="L550" i="1"/>
  <c r="M550" i="1"/>
  <c r="B551" i="1"/>
  <c r="C551" i="1"/>
  <c r="D551" i="1"/>
  <c r="G551" i="1"/>
  <c r="I551" i="1"/>
  <c r="L551" i="1"/>
  <c r="M551" i="1"/>
  <c r="B552" i="1"/>
  <c r="C552" i="1"/>
  <c r="D552" i="1"/>
  <c r="G552" i="1"/>
  <c r="I552" i="1"/>
  <c r="L552" i="1"/>
  <c r="M552" i="1"/>
  <c r="B553" i="1"/>
  <c r="C553" i="1"/>
  <c r="D553" i="1"/>
  <c r="G553" i="1"/>
  <c r="I553" i="1"/>
  <c r="L553" i="1"/>
  <c r="M553" i="1"/>
  <c r="B554" i="1"/>
  <c r="C554" i="1"/>
  <c r="D554" i="1"/>
  <c r="G554" i="1"/>
  <c r="I554" i="1"/>
  <c r="L554" i="1"/>
  <c r="M554" i="1"/>
  <c r="B555" i="1"/>
  <c r="C555" i="1"/>
  <c r="D555" i="1"/>
  <c r="G555" i="1"/>
  <c r="I555" i="1"/>
  <c r="L555" i="1"/>
  <c r="M555" i="1"/>
  <c r="B556" i="1"/>
  <c r="C556" i="1"/>
  <c r="D556" i="1"/>
  <c r="G556" i="1"/>
  <c r="I556" i="1"/>
  <c r="L556" i="1"/>
  <c r="M556" i="1"/>
  <c r="B557" i="1"/>
  <c r="C557" i="1"/>
  <c r="D557" i="1"/>
  <c r="G557" i="1"/>
  <c r="I557" i="1"/>
  <c r="L557" i="1"/>
  <c r="M557" i="1"/>
  <c r="B558" i="1"/>
  <c r="C558" i="1"/>
  <c r="D558" i="1"/>
  <c r="G558" i="1"/>
  <c r="I558" i="1"/>
  <c r="L558" i="1"/>
  <c r="M558" i="1"/>
  <c r="B559" i="1"/>
  <c r="C559" i="1"/>
  <c r="D559" i="1"/>
  <c r="G559" i="1"/>
  <c r="I559" i="1"/>
  <c r="L559" i="1"/>
  <c r="M559" i="1"/>
  <c r="B560" i="1"/>
  <c r="C560" i="1"/>
  <c r="D560" i="1"/>
  <c r="G560" i="1"/>
  <c r="I560" i="1"/>
  <c r="L560" i="1"/>
  <c r="M560" i="1"/>
  <c r="B561" i="1"/>
  <c r="C561" i="1"/>
  <c r="D561" i="1"/>
  <c r="G561" i="1"/>
  <c r="I561" i="1"/>
  <c r="L561" i="1"/>
  <c r="M561" i="1"/>
  <c r="B562" i="1"/>
  <c r="C562" i="1"/>
  <c r="D562" i="1"/>
  <c r="G562" i="1"/>
  <c r="I562" i="1"/>
  <c r="L562" i="1"/>
  <c r="M562" i="1"/>
  <c r="B563" i="1"/>
  <c r="C563" i="1"/>
  <c r="D563" i="1"/>
  <c r="G563" i="1"/>
  <c r="I563" i="1"/>
  <c r="L563" i="1"/>
  <c r="M563" i="1"/>
  <c r="B564" i="1"/>
  <c r="C564" i="1"/>
  <c r="D564" i="1"/>
  <c r="G564" i="1"/>
  <c r="I564" i="1"/>
  <c r="L564" i="1"/>
  <c r="M564" i="1"/>
  <c r="B565" i="1"/>
  <c r="C565" i="1"/>
  <c r="D565" i="1"/>
  <c r="G565" i="1"/>
  <c r="I565" i="1"/>
  <c r="L565" i="1"/>
  <c r="M565" i="1"/>
  <c r="B566" i="1"/>
  <c r="C566" i="1"/>
  <c r="D566" i="1"/>
  <c r="G566" i="1"/>
  <c r="I566" i="1"/>
  <c r="L566" i="1"/>
  <c r="M566" i="1"/>
  <c r="B567" i="1"/>
  <c r="C567" i="1"/>
  <c r="D567" i="1"/>
  <c r="G567" i="1"/>
  <c r="I567" i="1"/>
  <c r="L567" i="1"/>
  <c r="M567" i="1"/>
  <c r="B568" i="1"/>
  <c r="C568" i="1"/>
  <c r="D568" i="1"/>
  <c r="G568" i="1"/>
  <c r="I568" i="1"/>
  <c r="L568" i="1"/>
  <c r="M568" i="1"/>
  <c r="B569" i="1"/>
  <c r="C569" i="1"/>
  <c r="D569" i="1"/>
  <c r="G569" i="1"/>
  <c r="I569" i="1"/>
  <c r="L569" i="1"/>
  <c r="M569" i="1"/>
  <c r="B570" i="1"/>
  <c r="C570" i="1"/>
  <c r="D570" i="1"/>
  <c r="G570" i="1"/>
  <c r="I570" i="1"/>
  <c r="L570" i="1"/>
  <c r="M570" i="1"/>
  <c r="B571" i="1"/>
  <c r="C571" i="1"/>
  <c r="D571" i="1"/>
  <c r="G571" i="1"/>
  <c r="I571" i="1"/>
  <c r="L571" i="1"/>
  <c r="M571" i="1"/>
  <c r="B572" i="1"/>
  <c r="C572" i="1"/>
  <c r="D572" i="1"/>
  <c r="G572" i="1"/>
  <c r="I572" i="1"/>
  <c r="L572" i="1"/>
  <c r="M572" i="1"/>
  <c r="B573" i="1"/>
  <c r="C573" i="1"/>
  <c r="D573" i="1"/>
  <c r="G573" i="1"/>
  <c r="I573" i="1"/>
  <c r="L573" i="1"/>
  <c r="M573" i="1"/>
  <c r="B574" i="1"/>
  <c r="C574" i="1"/>
  <c r="D574" i="1"/>
  <c r="G574" i="1"/>
  <c r="I574" i="1"/>
  <c r="L574" i="1"/>
  <c r="M574" i="1"/>
  <c r="B575" i="1"/>
  <c r="C575" i="1"/>
  <c r="D575" i="1"/>
  <c r="G575" i="1"/>
  <c r="I575" i="1"/>
  <c r="L575" i="1"/>
  <c r="M575" i="1"/>
  <c r="B576" i="1"/>
  <c r="C576" i="1"/>
  <c r="D576" i="1"/>
  <c r="G576" i="1"/>
  <c r="I576" i="1"/>
  <c r="L576" i="1"/>
  <c r="M576" i="1"/>
  <c r="B577" i="1"/>
  <c r="C577" i="1"/>
  <c r="D577" i="1"/>
  <c r="G577" i="1"/>
  <c r="I577" i="1"/>
  <c r="L577" i="1"/>
  <c r="M577" i="1"/>
  <c r="B578" i="1"/>
  <c r="C578" i="1"/>
  <c r="D578" i="1"/>
  <c r="G578" i="1"/>
  <c r="I578" i="1"/>
  <c r="L578" i="1"/>
  <c r="M578" i="1"/>
  <c r="B579" i="1"/>
  <c r="C579" i="1"/>
  <c r="D579" i="1"/>
  <c r="G579" i="1"/>
  <c r="I579" i="1"/>
  <c r="L579" i="1"/>
  <c r="M579" i="1"/>
  <c r="B580" i="1"/>
  <c r="C580" i="1"/>
  <c r="D580" i="1"/>
  <c r="G580" i="1"/>
  <c r="I580" i="1"/>
  <c r="L580" i="1"/>
  <c r="M580" i="1"/>
  <c r="B581" i="1"/>
  <c r="C581" i="1"/>
  <c r="D581" i="1"/>
  <c r="G581" i="1"/>
  <c r="I581" i="1"/>
  <c r="L581" i="1"/>
  <c r="M581" i="1"/>
  <c r="B582" i="1"/>
  <c r="C582" i="1"/>
  <c r="D582" i="1"/>
  <c r="G582" i="1"/>
  <c r="I582" i="1"/>
  <c r="L582" i="1"/>
  <c r="M582" i="1"/>
  <c r="B583" i="1"/>
  <c r="C583" i="1"/>
  <c r="D583" i="1"/>
  <c r="G583" i="1"/>
  <c r="I583" i="1"/>
  <c r="L583" i="1"/>
  <c r="M583" i="1"/>
  <c r="B584" i="1"/>
  <c r="C584" i="1"/>
  <c r="D584" i="1"/>
  <c r="G584" i="1"/>
  <c r="I584" i="1"/>
  <c r="L584" i="1"/>
  <c r="M584" i="1"/>
  <c r="B585" i="1"/>
  <c r="C585" i="1"/>
  <c r="D585" i="1"/>
  <c r="G585" i="1"/>
  <c r="I585" i="1"/>
  <c r="L585" i="1"/>
  <c r="M585" i="1"/>
  <c r="B586" i="1"/>
  <c r="C586" i="1"/>
  <c r="D586" i="1"/>
  <c r="G586" i="1"/>
  <c r="I586" i="1"/>
  <c r="L586" i="1"/>
  <c r="M586" i="1"/>
  <c r="B587" i="1"/>
  <c r="C587" i="1"/>
  <c r="D587" i="1"/>
  <c r="G587" i="1"/>
  <c r="I587" i="1"/>
  <c r="L587" i="1"/>
  <c r="M587" i="1"/>
  <c r="B588" i="1"/>
  <c r="C588" i="1"/>
  <c r="D588" i="1"/>
  <c r="G588" i="1"/>
  <c r="I588" i="1"/>
  <c r="L588" i="1"/>
  <c r="M588" i="1"/>
  <c r="B589" i="1"/>
  <c r="C589" i="1"/>
  <c r="D589" i="1"/>
  <c r="G589" i="1"/>
  <c r="I589" i="1"/>
  <c r="L589" i="1"/>
  <c r="M589" i="1"/>
  <c r="B590" i="1"/>
  <c r="C590" i="1"/>
  <c r="D590" i="1"/>
  <c r="G590" i="1"/>
  <c r="I590" i="1"/>
  <c r="L590" i="1"/>
  <c r="M590" i="1"/>
  <c r="B591" i="1"/>
  <c r="C591" i="1"/>
  <c r="D591" i="1"/>
  <c r="G591" i="1"/>
  <c r="I591" i="1"/>
  <c r="L591" i="1"/>
  <c r="M591" i="1"/>
  <c r="B592" i="1"/>
  <c r="C592" i="1"/>
  <c r="D592" i="1"/>
  <c r="G592" i="1"/>
  <c r="I592" i="1"/>
  <c r="L592" i="1"/>
  <c r="M592" i="1"/>
  <c r="B593" i="1"/>
  <c r="C593" i="1"/>
  <c r="D593" i="1"/>
  <c r="G593" i="1"/>
  <c r="I593" i="1"/>
  <c r="L593" i="1"/>
  <c r="M593" i="1"/>
  <c r="B594" i="1"/>
  <c r="C594" i="1"/>
  <c r="D594" i="1"/>
  <c r="G594" i="1"/>
  <c r="I594" i="1"/>
  <c r="L594" i="1"/>
  <c r="M594" i="1"/>
  <c r="B595" i="1"/>
  <c r="C595" i="1"/>
  <c r="D595" i="1"/>
  <c r="G595" i="1"/>
  <c r="I595" i="1"/>
  <c r="L595" i="1"/>
  <c r="M595" i="1"/>
  <c r="B596" i="1"/>
  <c r="C596" i="1"/>
  <c r="D596" i="1"/>
  <c r="G596" i="1"/>
  <c r="I596" i="1"/>
  <c r="L596" i="1"/>
  <c r="M596" i="1"/>
  <c r="B597" i="1"/>
  <c r="C597" i="1"/>
  <c r="D597" i="1"/>
  <c r="G597" i="1"/>
  <c r="I597" i="1"/>
  <c r="L597" i="1"/>
  <c r="M597" i="1"/>
  <c r="B598" i="1"/>
  <c r="C598" i="1"/>
  <c r="D598" i="1"/>
  <c r="G598" i="1"/>
  <c r="I598" i="1"/>
  <c r="L598" i="1"/>
  <c r="M598" i="1"/>
  <c r="B599" i="1"/>
  <c r="C599" i="1"/>
  <c r="D599" i="1"/>
  <c r="G599" i="1"/>
  <c r="I599" i="1"/>
  <c r="L599" i="1"/>
  <c r="M599" i="1"/>
  <c r="B600" i="1"/>
  <c r="C600" i="1"/>
  <c r="D600" i="1"/>
  <c r="G600" i="1"/>
  <c r="I600" i="1"/>
  <c r="L600" i="1"/>
  <c r="M600" i="1"/>
  <c r="B601" i="1"/>
  <c r="C601" i="1"/>
  <c r="D601" i="1"/>
  <c r="G601" i="1"/>
  <c r="I601" i="1"/>
  <c r="L601" i="1"/>
  <c r="M601" i="1"/>
  <c r="B602" i="1"/>
  <c r="C602" i="1"/>
  <c r="D602" i="1"/>
  <c r="G602" i="1"/>
  <c r="I602" i="1"/>
  <c r="L602" i="1"/>
  <c r="M602" i="1"/>
  <c r="B603" i="1"/>
  <c r="C603" i="1"/>
  <c r="D603" i="1"/>
  <c r="G603" i="1"/>
  <c r="I603" i="1"/>
  <c r="L603" i="1"/>
  <c r="M603" i="1"/>
  <c r="B604" i="1"/>
  <c r="C604" i="1"/>
  <c r="D604" i="1"/>
  <c r="G604" i="1"/>
  <c r="I604" i="1"/>
  <c r="L604" i="1"/>
  <c r="M604" i="1"/>
  <c r="B605" i="1"/>
  <c r="C605" i="1"/>
  <c r="D605" i="1"/>
  <c r="G605" i="1"/>
  <c r="I605" i="1"/>
  <c r="L605" i="1"/>
  <c r="M605" i="1"/>
  <c r="B606" i="1"/>
  <c r="C606" i="1"/>
  <c r="D606" i="1"/>
  <c r="G606" i="1"/>
  <c r="I606" i="1"/>
  <c r="L606" i="1"/>
  <c r="M606" i="1"/>
  <c r="B607" i="1"/>
  <c r="C607" i="1"/>
  <c r="D607" i="1"/>
  <c r="G607" i="1"/>
  <c r="I607" i="1"/>
  <c r="L607" i="1"/>
  <c r="M607" i="1"/>
  <c r="B608" i="1"/>
  <c r="C608" i="1"/>
  <c r="D608" i="1"/>
  <c r="G608" i="1"/>
  <c r="I608" i="1"/>
  <c r="L608" i="1"/>
  <c r="M608" i="1"/>
  <c r="B609" i="1"/>
  <c r="C609" i="1"/>
  <c r="D609" i="1"/>
  <c r="G609" i="1"/>
  <c r="I609" i="1"/>
  <c r="L609" i="1"/>
  <c r="M609" i="1"/>
  <c r="B610" i="1"/>
  <c r="C610" i="1"/>
  <c r="D610" i="1"/>
  <c r="G610" i="1"/>
  <c r="I610" i="1"/>
  <c r="L610" i="1"/>
  <c r="M610" i="1"/>
  <c r="B611" i="1"/>
  <c r="C611" i="1"/>
  <c r="D611" i="1"/>
  <c r="G611" i="1"/>
  <c r="I611" i="1"/>
  <c r="L611" i="1"/>
  <c r="M611" i="1"/>
  <c r="B612" i="1"/>
  <c r="C612" i="1"/>
  <c r="D612" i="1"/>
  <c r="G612" i="1"/>
  <c r="I612" i="1"/>
  <c r="L612" i="1"/>
  <c r="M612" i="1"/>
  <c r="B613" i="1"/>
  <c r="C613" i="1"/>
  <c r="D613" i="1"/>
  <c r="G613" i="1"/>
  <c r="I613" i="1"/>
  <c r="L613" i="1"/>
  <c r="M613" i="1"/>
  <c r="B614" i="1"/>
  <c r="C614" i="1"/>
  <c r="D614" i="1"/>
  <c r="G614" i="1"/>
  <c r="I614" i="1"/>
  <c r="L614" i="1"/>
  <c r="M614" i="1"/>
  <c r="B615" i="1"/>
  <c r="C615" i="1"/>
  <c r="D615" i="1"/>
  <c r="G615" i="1"/>
  <c r="I615" i="1"/>
  <c r="L615" i="1"/>
  <c r="M615" i="1"/>
  <c r="B616" i="1"/>
  <c r="C616" i="1"/>
  <c r="D616" i="1"/>
  <c r="G616" i="1"/>
  <c r="I616" i="1"/>
  <c r="L616" i="1"/>
  <c r="M616" i="1"/>
  <c r="B617" i="1"/>
  <c r="C617" i="1"/>
  <c r="D617" i="1"/>
  <c r="G617" i="1"/>
  <c r="I617" i="1"/>
  <c r="L617" i="1"/>
  <c r="M617" i="1"/>
  <c r="B618" i="1"/>
  <c r="C618" i="1"/>
  <c r="D618" i="1"/>
  <c r="G618" i="1"/>
  <c r="I618" i="1"/>
  <c r="L618" i="1"/>
  <c r="M618" i="1"/>
  <c r="B619" i="1"/>
  <c r="C619" i="1"/>
  <c r="D619" i="1"/>
  <c r="G619" i="1"/>
  <c r="I619" i="1"/>
  <c r="L619" i="1"/>
  <c r="M619" i="1"/>
  <c r="B620" i="1"/>
  <c r="C620" i="1"/>
  <c r="D620" i="1"/>
  <c r="G620" i="1"/>
  <c r="I620" i="1"/>
  <c r="L620" i="1"/>
  <c r="M620" i="1"/>
  <c r="B621" i="1"/>
  <c r="C621" i="1"/>
  <c r="D621" i="1"/>
  <c r="G621" i="1"/>
  <c r="I621" i="1"/>
  <c r="L621" i="1"/>
  <c r="M621" i="1"/>
  <c r="B622" i="1"/>
  <c r="C622" i="1"/>
  <c r="D622" i="1"/>
  <c r="G622" i="1"/>
  <c r="I622" i="1"/>
  <c r="L622" i="1"/>
  <c r="M622" i="1"/>
  <c r="B623" i="1"/>
  <c r="C623" i="1"/>
  <c r="D623" i="1"/>
  <c r="G623" i="1"/>
  <c r="I623" i="1"/>
  <c r="L623" i="1"/>
  <c r="M623" i="1"/>
  <c r="B624" i="1"/>
  <c r="C624" i="1"/>
  <c r="D624" i="1"/>
  <c r="G624" i="1"/>
  <c r="I624" i="1"/>
  <c r="L624" i="1"/>
  <c r="M624" i="1"/>
  <c r="B625" i="1"/>
  <c r="C625" i="1"/>
  <c r="D625" i="1"/>
  <c r="G625" i="1"/>
  <c r="I625" i="1"/>
  <c r="L625" i="1"/>
  <c r="M625" i="1"/>
  <c r="B626" i="1"/>
  <c r="C626" i="1"/>
  <c r="D626" i="1"/>
  <c r="G626" i="1"/>
  <c r="I626" i="1"/>
  <c r="L626" i="1"/>
  <c r="M626" i="1"/>
  <c r="B627" i="1"/>
  <c r="C627" i="1"/>
  <c r="D627" i="1"/>
  <c r="G627" i="1"/>
  <c r="I627" i="1"/>
  <c r="L627" i="1"/>
  <c r="M627" i="1"/>
  <c r="B628" i="1"/>
  <c r="C628" i="1"/>
  <c r="D628" i="1"/>
  <c r="G628" i="1"/>
  <c r="I628" i="1"/>
  <c r="L628" i="1"/>
  <c r="M628" i="1"/>
  <c r="B629" i="1"/>
  <c r="C629" i="1"/>
  <c r="D629" i="1"/>
  <c r="G629" i="1"/>
  <c r="I629" i="1"/>
  <c r="L629" i="1"/>
  <c r="M629" i="1"/>
  <c r="B630" i="1"/>
  <c r="C630" i="1"/>
  <c r="D630" i="1"/>
  <c r="G630" i="1"/>
  <c r="I630" i="1"/>
  <c r="L630" i="1"/>
  <c r="M630" i="1"/>
  <c r="B631" i="1"/>
  <c r="C631" i="1"/>
  <c r="D631" i="1"/>
  <c r="G631" i="1"/>
  <c r="I631" i="1"/>
  <c r="L631" i="1"/>
  <c r="M631" i="1"/>
  <c r="B632" i="1"/>
  <c r="C632" i="1"/>
  <c r="D632" i="1"/>
  <c r="G632" i="1"/>
  <c r="I632" i="1"/>
  <c r="L632" i="1"/>
  <c r="M632" i="1"/>
  <c r="B633" i="1"/>
  <c r="C633" i="1"/>
  <c r="D633" i="1"/>
  <c r="G633" i="1"/>
  <c r="I633" i="1"/>
  <c r="L633" i="1"/>
  <c r="M633" i="1"/>
  <c r="B634" i="1"/>
  <c r="C634" i="1"/>
  <c r="D634" i="1"/>
  <c r="G634" i="1"/>
  <c r="I634" i="1"/>
  <c r="L634" i="1"/>
  <c r="M634" i="1"/>
  <c r="B635" i="1"/>
  <c r="C635" i="1"/>
  <c r="D635" i="1"/>
  <c r="G635" i="1"/>
  <c r="I635" i="1"/>
  <c r="L635" i="1"/>
  <c r="M635" i="1"/>
  <c r="B636" i="1"/>
  <c r="C636" i="1"/>
  <c r="D636" i="1"/>
  <c r="G636" i="1"/>
  <c r="I636" i="1"/>
  <c r="L636" i="1"/>
  <c r="M636" i="1"/>
  <c r="B637" i="1"/>
  <c r="C637" i="1"/>
  <c r="D637" i="1"/>
  <c r="G637" i="1"/>
  <c r="I637" i="1"/>
  <c r="L637" i="1"/>
  <c r="M637" i="1"/>
  <c r="B638" i="1"/>
  <c r="C638" i="1"/>
  <c r="D638" i="1"/>
  <c r="G638" i="1"/>
  <c r="I638" i="1"/>
  <c r="L638" i="1"/>
  <c r="M638" i="1"/>
  <c r="B639" i="1"/>
  <c r="C639" i="1"/>
  <c r="D639" i="1"/>
  <c r="G639" i="1"/>
  <c r="I639" i="1"/>
  <c r="L639" i="1"/>
  <c r="M639" i="1"/>
  <c r="B640" i="1"/>
  <c r="C640" i="1"/>
  <c r="D640" i="1"/>
  <c r="G640" i="1"/>
  <c r="I640" i="1"/>
  <c r="L640" i="1"/>
  <c r="M640" i="1"/>
  <c r="B641" i="1"/>
  <c r="C641" i="1"/>
  <c r="D641" i="1"/>
  <c r="G641" i="1"/>
  <c r="I641" i="1"/>
  <c r="L641" i="1"/>
  <c r="M641" i="1"/>
  <c r="B642" i="1"/>
  <c r="C642" i="1"/>
  <c r="D642" i="1"/>
  <c r="G642" i="1"/>
  <c r="I642" i="1"/>
  <c r="L642" i="1"/>
  <c r="M642" i="1"/>
  <c r="B643" i="1"/>
  <c r="C643" i="1"/>
  <c r="D643" i="1"/>
  <c r="G643" i="1"/>
  <c r="I643" i="1"/>
  <c r="L643" i="1"/>
  <c r="M643" i="1"/>
  <c r="B644" i="1"/>
  <c r="C644" i="1"/>
  <c r="D644" i="1"/>
  <c r="G644" i="1"/>
  <c r="I644" i="1"/>
  <c r="L644" i="1"/>
  <c r="M644" i="1"/>
  <c r="B645" i="1"/>
  <c r="C645" i="1"/>
  <c r="D645" i="1"/>
  <c r="G645" i="1"/>
  <c r="I645" i="1"/>
  <c r="L645" i="1"/>
  <c r="M645" i="1"/>
  <c r="B646" i="1"/>
  <c r="C646" i="1"/>
  <c r="D646" i="1"/>
  <c r="G646" i="1"/>
  <c r="I646" i="1"/>
  <c r="L646" i="1"/>
  <c r="M646" i="1"/>
  <c r="B647" i="1"/>
  <c r="C647" i="1"/>
  <c r="D647" i="1"/>
  <c r="G647" i="1"/>
  <c r="I647" i="1"/>
  <c r="L647" i="1"/>
  <c r="M647" i="1"/>
  <c r="B648" i="1"/>
  <c r="C648" i="1"/>
  <c r="D648" i="1"/>
  <c r="G648" i="1"/>
  <c r="I648" i="1"/>
  <c r="L648" i="1"/>
  <c r="M648" i="1"/>
  <c r="B649" i="1"/>
  <c r="C649" i="1"/>
  <c r="D649" i="1"/>
  <c r="G649" i="1"/>
  <c r="I649" i="1"/>
  <c r="L649" i="1"/>
  <c r="M649" i="1"/>
  <c r="B650" i="1"/>
  <c r="C650" i="1"/>
  <c r="D650" i="1"/>
  <c r="G650" i="1"/>
  <c r="I650" i="1"/>
  <c r="L650" i="1"/>
  <c r="M650" i="1"/>
  <c r="B651" i="1"/>
  <c r="C651" i="1"/>
  <c r="D651" i="1"/>
  <c r="G651" i="1"/>
  <c r="I651" i="1"/>
  <c r="L651" i="1"/>
  <c r="M651" i="1"/>
  <c r="B652" i="1"/>
  <c r="C652" i="1"/>
  <c r="D652" i="1"/>
  <c r="G652" i="1"/>
  <c r="I652" i="1"/>
  <c r="L652" i="1"/>
  <c r="M652" i="1"/>
  <c r="B653" i="1"/>
  <c r="C653" i="1"/>
  <c r="D653" i="1"/>
  <c r="G653" i="1"/>
  <c r="I653" i="1"/>
  <c r="L653" i="1"/>
  <c r="M653" i="1"/>
  <c r="B654" i="1"/>
  <c r="C654" i="1"/>
  <c r="D654" i="1"/>
  <c r="G654" i="1"/>
  <c r="I654" i="1"/>
  <c r="L654" i="1"/>
  <c r="M654" i="1"/>
  <c r="B655" i="1"/>
  <c r="C655" i="1"/>
  <c r="D655" i="1"/>
  <c r="G655" i="1"/>
  <c r="I655" i="1"/>
  <c r="L655" i="1"/>
  <c r="M655" i="1"/>
  <c r="B656" i="1"/>
  <c r="C656" i="1"/>
  <c r="D656" i="1"/>
  <c r="G656" i="1"/>
  <c r="I656" i="1"/>
  <c r="L656" i="1"/>
  <c r="M656" i="1"/>
  <c r="B657" i="1"/>
  <c r="C657" i="1"/>
  <c r="D657" i="1"/>
  <c r="G657" i="1"/>
  <c r="I657" i="1"/>
  <c r="L657" i="1"/>
  <c r="M657" i="1"/>
  <c r="B658" i="1"/>
  <c r="C658" i="1"/>
  <c r="D658" i="1"/>
  <c r="G658" i="1"/>
  <c r="I658" i="1"/>
  <c r="L658" i="1"/>
  <c r="M658" i="1"/>
  <c r="B659" i="1"/>
  <c r="C659" i="1"/>
  <c r="D659" i="1"/>
  <c r="G659" i="1"/>
  <c r="I659" i="1"/>
  <c r="L659" i="1"/>
  <c r="M659" i="1"/>
  <c r="B660" i="1"/>
  <c r="C660" i="1"/>
  <c r="D660" i="1"/>
  <c r="G660" i="1"/>
  <c r="I660" i="1"/>
  <c r="L660" i="1"/>
  <c r="M660" i="1"/>
  <c r="B661" i="1"/>
  <c r="C661" i="1"/>
  <c r="D661" i="1"/>
  <c r="G661" i="1"/>
  <c r="I661" i="1"/>
  <c r="L661" i="1"/>
  <c r="M661" i="1"/>
  <c r="B662" i="1"/>
  <c r="C662" i="1"/>
  <c r="D662" i="1"/>
  <c r="G662" i="1"/>
  <c r="I662" i="1"/>
  <c r="L662" i="1"/>
  <c r="M662" i="1"/>
  <c r="B663" i="1"/>
  <c r="C663" i="1"/>
  <c r="D663" i="1"/>
  <c r="G663" i="1"/>
  <c r="I663" i="1"/>
  <c r="L663" i="1"/>
  <c r="M663" i="1"/>
  <c r="B664" i="1"/>
  <c r="C664" i="1"/>
  <c r="D664" i="1"/>
  <c r="G664" i="1"/>
  <c r="I664" i="1"/>
  <c r="L664" i="1"/>
  <c r="M664" i="1"/>
  <c r="B665" i="1"/>
  <c r="C665" i="1"/>
  <c r="D665" i="1"/>
  <c r="G665" i="1"/>
  <c r="I665" i="1"/>
  <c r="L665" i="1"/>
  <c r="M665" i="1"/>
  <c r="B666" i="1"/>
  <c r="C666" i="1"/>
  <c r="D666" i="1"/>
  <c r="G666" i="1"/>
  <c r="I666" i="1"/>
  <c r="L666" i="1"/>
  <c r="M666" i="1"/>
  <c r="B667" i="1"/>
  <c r="C667" i="1"/>
  <c r="D667" i="1"/>
  <c r="G667" i="1"/>
  <c r="I667" i="1"/>
  <c r="L667" i="1"/>
  <c r="M667" i="1"/>
  <c r="B668" i="1"/>
  <c r="C668" i="1"/>
  <c r="D668" i="1"/>
  <c r="G668" i="1"/>
  <c r="I668" i="1"/>
  <c r="L668" i="1"/>
  <c r="M668" i="1"/>
  <c r="B669" i="1"/>
  <c r="C669" i="1"/>
  <c r="D669" i="1"/>
  <c r="G669" i="1"/>
  <c r="I669" i="1"/>
  <c r="L669" i="1"/>
  <c r="M669" i="1"/>
  <c r="B670" i="1"/>
  <c r="C670" i="1"/>
  <c r="D670" i="1"/>
  <c r="G670" i="1"/>
  <c r="I670" i="1"/>
  <c r="L670" i="1"/>
  <c r="M670" i="1"/>
  <c r="B671" i="1"/>
  <c r="C671" i="1"/>
  <c r="D671" i="1"/>
  <c r="G671" i="1"/>
  <c r="I671" i="1"/>
  <c r="L671" i="1"/>
  <c r="M671" i="1"/>
  <c r="B672" i="1"/>
  <c r="C672" i="1"/>
  <c r="D672" i="1"/>
  <c r="G672" i="1"/>
  <c r="I672" i="1"/>
  <c r="L672" i="1"/>
  <c r="M672" i="1"/>
  <c r="B673" i="1"/>
  <c r="C673" i="1"/>
  <c r="D673" i="1"/>
  <c r="G673" i="1"/>
  <c r="I673" i="1"/>
  <c r="L673" i="1"/>
  <c r="M673" i="1"/>
  <c r="B674" i="1"/>
  <c r="C674" i="1"/>
  <c r="D674" i="1"/>
  <c r="G674" i="1"/>
  <c r="I674" i="1"/>
  <c r="L674" i="1"/>
  <c r="M674" i="1"/>
  <c r="B675" i="1"/>
  <c r="C675" i="1"/>
  <c r="D675" i="1"/>
  <c r="G675" i="1"/>
  <c r="I675" i="1"/>
  <c r="L675" i="1"/>
  <c r="M675" i="1"/>
  <c r="B676" i="1"/>
  <c r="C676" i="1"/>
  <c r="D676" i="1"/>
  <c r="G676" i="1"/>
  <c r="I676" i="1"/>
  <c r="L676" i="1"/>
  <c r="M676" i="1"/>
  <c r="B677" i="1"/>
  <c r="C677" i="1"/>
  <c r="D677" i="1"/>
  <c r="G677" i="1"/>
  <c r="I677" i="1"/>
  <c r="L677" i="1"/>
  <c r="M677" i="1"/>
  <c r="B678" i="1"/>
  <c r="C678" i="1"/>
  <c r="D678" i="1"/>
  <c r="G678" i="1"/>
  <c r="I678" i="1"/>
  <c r="L678" i="1"/>
  <c r="M678" i="1"/>
  <c r="B679" i="1"/>
  <c r="C679" i="1"/>
  <c r="D679" i="1"/>
  <c r="G679" i="1"/>
  <c r="I679" i="1"/>
  <c r="L679" i="1"/>
  <c r="M679" i="1"/>
  <c r="B680" i="1"/>
  <c r="C680" i="1"/>
  <c r="D680" i="1"/>
  <c r="G680" i="1"/>
  <c r="I680" i="1"/>
  <c r="L680" i="1"/>
  <c r="M680" i="1"/>
  <c r="B681" i="1"/>
  <c r="C681" i="1"/>
  <c r="D681" i="1"/>
  <c r="G681" i="1"/>
  <c r="I681" i="1"/>
  <c r="L681" i="1"/>
  <c r="M681" i="1"/>
  <c r="B682" i="1"/>
  <c r="C682" i="1"/>
  <c r="D682" i="1"/>
  <c r="G682" i="1"/>
  <c r="I682" i="1"/>
  <c r="L682" i="1"/>
  <c r="M682" i="1"/>
  <c r="B683" i="1"/>
  <c r="C683" i="1"/>
  <c r="D683" i="1"/>
  <c r="G683" i="1"/>
  <c r="I683" i="1"/>
  <c r="L683" i="1"/>
  <c r="M683" i="1"/>
  <c r="B684" i="1"/>
  <c r="C684" i="1"/>
  <c r="D684" i="1"/>
  <c r="G684" i="1"/>
  <c r="I684" i="1"/>
  <c r="L684" i="1"/>
  <c r="M684" i="1"/>
  <c r="B685" i="1"/>
  <c r="C685" i="1"/>
  <c r="D685" i="1"/>
  <c r="G685" i="1"/>
  <c r="I685" i="1"/>
  <c r="L685" i="1"/>
  <c r="M685" i="1"/>
  <c r="B686" i="1"/>
  <c r="C686" i="1"/>
  <c r="D686" i="1"/>
  <c r="G686" i="1"/>
  <c r="I686" i="1"/>
  <c r="L686" i="1"/>
  <c r="M686" i="1"/>
  <c r="B687" i="1"/>
  <c r="C687" i="1"/>
  <c r="D687" i="1"/>
  <c r="G687" i="1"/>
  <c r="I687" i="1"/>
  <c r="L687" i="1"/>
  <c r="M687" i="1"/>
  <c r="B688" i="1"/>
  <c r="C688" i="1"/>
  <c r="D688" i="1"/>
  <c r="G688" i="1"/>
  <c r="I688" i="1"/>
  <c r="L688" i="1"/>
  <c r="M688" i="1"/>
  <c r="B689" i="1"/>
  <c r="C689" i="1"/>
  <c r="D689" i="1"/>
  <c r="G689" i="1"/>
  <c r="I689" i="1"/>
  <c r="L689" i="1"/>
  <c r="M689" i="1"/>
  <c r="B690" i="1"/>
  <c r="C690" i="1"/>
  <c r="D690" i="1"/>
  <c r="G690" i="1"/>
  <c r="I690" i="1"/>
  <c r="L690" i="1"/>
  <c r="M690" i="1"/>
  <c r="B691" i="1"/>
  <c r="C691" i="1"/>
  <c r="D691" i="1"/>
  <c r="G691" i="1"/>
  <c r="I691" i="1"/>
  <c r="L691" i="1"/>
  <c r="M691" i="1"/>
  <c r="B692" i="1"/>
  <c r="C692" i="1"/>
  <c r="D692" i="1"/>
  <c r="G692" i="1"/>
  <c r="I692" i="1"/>
  <c r="L692" i="1"/>
  <c r="M692" i="1"/>
  <c r="B693" i="1"/>
  <c r="C693" i="1"/>
  <c r="D693" i="1"/>
  <c r="G693" i="1"/>
  <c r="I693" i="1"/>
  <c r="L693" i="1"/>
  <c r="M693" i="1"/>
  <c r="B694" i="1"/>
  <c r="C694" i="1"/>
  <c r="D694" i="1"/>
  <c r="G694" i="1"/>
  <c r="I694" i="1"/>
  <c r="L694" i="1"/>
  <c r="M694" i="1"/>
  <c r="B695" i="1"/>
  <c r="C695" i="1"/>
  <c r="D695" i="1"/>
  <c r="G695" i="1"/>
  <c r="I695" i="1"/>
  <c r="L695" i="1"/>
  <c r="M695" i="1"/>
  <c r="B696" i="1"/>
  <c r="C696" i="1"/>
  <c r="D696" i="1"/>
  <c r="G696" i="1"/>
  <c r="I696" i="1"/>
  <c r="L696" i="1"/>
  <c r="M696" i="1"/>
  <c r="B697" i="1"/>
  <c r="C697" i="1"/>
  <c r="D697" i="1"/>
  <c r="G697" i="1"/>
  <c r="I697" i="1"/>
  <c r="L697" i="1"/>
  <c r="M697" i="1"/>
  <c r="B698" i="1"/>
  <c r="C698" i="1"/>
  <c r="D698" i="1"/>
  <c r="G698" i="1"/>
  <c r="I698" i="1"/>
  <c r="L698" i="1"/>
  <c r="M698" i="1"/>
  <c r="B699" i="1"/>
  <c r="C699" i="1"/>
  <c r="D699" i="1"/>
  <c r="G699" i="1"/>
  <c r="I699" i="1"/>
  <c r="L699" i="1"/>
  <c r="M699" i="1"/>
  <c r="B700" i="1"/>
  <c r="C700" i="1"/>
  <c r="D700" i="1"/>
  <c r="G700" i="1"/>
  <c r="I700" i="1"/>
  <c r="L700" i="1"/>
  <c r="M700" i="1"/>
  <c r="B701" i="1"/>
  <c r="C701" i="1"/>
  <c r="D701" i="1"/>
  <c r="G701" i="1"/>
  <c r="I701" i="1"/>
  <c r="L701" i="1"/>
  <c r="M701" i="1"/>
  <c r="B702" i="1"/>
  <c r="C702" i="1"/>
  <c r="D702" i="1"/>
  <c r="G702" i="1"/>
  <c r="I702" i="1"/>
  <c r="L702" i="1"/>
  <c r="M702" i="1"/>
  <c r="B703" i="1"/>
  <c r="C703" i="1"/>
  <c r="D703" i="1"/>
  <c r="G703" i="1"/>
  <c r="I703" i="1"/>
  <c r="L703" i="1"/>
  <c r="M703" i="1"/>
  <c r="B704" i="1"/>
  <c r="C704" i="1"/>
  <c r="D704" i="1"/>
  <c r="G704" i="1"/>
  <c r="I704" i="1"/>
  <c r="L704" i="1"/>
  <c r="M704" i="1"/>
  <c r="B705" i="1"/>
  <c r="C705" i="1"/>
  <c r="D705" i="1"/>
  <c r="G705" i="1"/>
  <c r="I705" i="1"/>
  <c r="L705" i="1"/>
  <c r="M705" i="1"/>
  <c r="B706" i="1"/>
  <c r="C706" i="1"/>
  <c r="D706" i="1"/>
  <c r="G706" i="1"/>
  <c r="I706" i="1"/>
  <c r="L706" i="1"/>
  <c r="M706" i="1"/>
  <c r="B707" i="1"/>
  <c r="C707" i="1"/>
  <c r="D707" i="1"/>
  <c r="G707" i="1"/>
  <c r="I707" i="1"/>
  <c r="L707" i="1"/>
  <c r="M707" i="1"/>
  <c r="B708" i="1"/>
  <c r="C708" i="1"/>
  <c r="D708" i="1"/>
  <c r="G708" i="1"/>
  <c r="I708" i="1"/>
  <c r="L708" i="1"/>
  <c r="M708" i="1"/>
  <c r="B709" i="1"/>
  <c r="C709" i="1"/>
  <c r="D709" i="1"/>
  <c r="G709" i="1"/>
  <c r="I709" i="1"/>
  <c r="L709" i="1"/>
  <c r="M709" i="1"/>
  <c r="B710" i="1"/>
  <c r="C710" i="1"/>
  <c r="D710" i="1"/>
  <c r="G710" i="1"/>
  <c r="I710" i="1"/>
  <c r="L710" i="1"/>
  <c r="M710" i="1"/>
  <c r="B711" i="1"/>
  <c r="C711" i="1"/>
  <c r="D711" i="1"/>
  <c r="G711" i="1"/>
  <c r="I711" i="1"/>
  <c r="L711" i="1"/>
  <c r="M711" i="1"/>
  <c r="B712" i="1"/>
  <c r="C712" i="1"/>
  <c r="D712" i="1"/>
  <c r="G712" i="1"/>
  <c r="I712" i="1"/>
  <c r="L712" i="1"/>
  <c r="M712" i="1"/>
  <c r="B713" i="1"/>
  <c r="C713" i="1"/>
  <c r="D713" i="1"/>
  <c r="G713" i="1"/>
  <c r="I713" i="1"/>
  <c r="L713" i="1"/>
  <c r="M713" i="1"/>
  <c r="B714" i="1"/>
  <c r="C714" i="1"/>
  <c r="D714" i="1"/>
  <c r="G714" i="1"/>
  <c r="I714" i="1"/>
  <c r="L714" i="1"/>
  <c r="M714" i="1"/>
  <c r="B715" i="1"/>
  <c r="C715" i="1"/>
  <c r="D715" i="1"/>
  <c r="G715" i="1"/>
  <c r="I715" i="1"/>
  <c r="L715" i="1"/>
  <c r="M715" i="1"/>
  <c r="B716" i="1"/>
  <c r="C716" i="1"/>
  <c r="D716" i="1"/>
  <c r="G716" i="1"/>
  <c r="I716" i="1"/>
  <c r="L716" i="1"/>
  <c r="M716" i="1"/>
  <c r="B717" i="1"/>
  <c r="C717" i="1"/>
  <c r="D717" i="1"/>
  <c r="G717" i="1"/>
  <c r="I717" i="1"/>
  <c r="L717" i="1"/>
  <c r="M717" i="1"/>
  <c r="B718" i="1"/>
  <c r="C718" i="1"/>
  <c r="D718" i="1"/>
  <c r="G718" i="1"/>
  <c r="I718" i="1"/>
  <c r="L718" i="1"/>
  <c r="M718" i="1"/>
  <c r="B719" i="1"/>
  <c r="C719" i="1"/>
  <c r="D719" i="1"/>
  <c r="G719" i="1"/>
  <c r="I719" i="1"/>
  <c r="L719" i="1"/>
  <c r="M719" i="1"/>
  <c r="B720" i="1"/>
  <c r="C720" i="1"/>
  <c r="D720" i="1"/>
  <c r="G720" i="1"/>
  <c r="I720" i="1"/>
  <c r="L720" i="1"/>
  <c r="M720" i="1"/>
  <c r="B721" i="1"/>
  <c r="C721" i="1"/>
  <c r="D721" i="1"/>
  <c r="G721" i="1"/>
  <c r="I721" i="1"/>
  <c r="L721" i="1"/>
  <c r="M721" i="1"/>
  <c r="B722" i="1"/>
  <c r="C722" i="1"/>
  <c r="D722" i="1"/>
  <c r="G722" i="1"/>
  <c r="I722" i="1"/>
  <c r="L722" i="1"/>
  <c r="M722" i="1"/>
  <c r="B723" i="1"/>
  <c r="C723" i="1"/>
  <c r="D723" i="1"/>
  <c r="G723" i="1"/>
  <c r="I723" i="1"/>
  <c r="L723" i="1"/>
  <c r="M723" i="1"/>
  <c r="B724" i="1"/>
  <c r="C724" i="1"/>
  <c r="D724" i="1"/>
  <c r="G724" i="1"/>
  <c r="I724" i="1"/>
  <c r="L724" i="1"/>
  <c r="M724" i="1"/>
  <c r="B725" i="1"/>
  <c r="C725" i="1"/>
  <c r="D725" i="1"/>
  <c r="G725" i="1"/>
  <c r="I725" i="1"/>
  <c r="L725" i="1"/>
  <c r="M725" i="1"/>
  <c r="B726" i="1"/>
  <c r="C726" i="1"/>
  <c r="D726" i="1"/>
  <c r="G726" i="1"/>
  <c r="I726" i="1"/>
  <c r="L726" i="1"/>
  <c r="M726" i="1"/>
  <c r="B727" i="1"/>
  <c r="C727" i="1"/>
  <c r="D727" i="1"/>
  <c r="G727" i="1"/>
  <c r="I727" i="1"/>
  <c r="L727" i="1"/>
  <c r="M727" i="1"/>
  <c r="B728" i="1"/>
  <c r="C728" i="1"/>
  <c r="D728" i="1"/>
  <c r="G728" i="1"/>
  <c r="I728" i="1"/>
  <c r="L728" i="1"/>
  <c r="M728" i="1"/>
  <c r="B729" i="1"/>
  <c r="C729" i="1"/>
  <c r="D729" i="1"/>
  <c r="G729" i="1"/>
  <c r="I729" i="1"/>
  <c r="L729" i="1"/>
  <c r="M729" i="1"/>
  <c r="B730" i="1"/>
  <c r="C730" i="1"/>
  <c r="D730" i="1"/>
  <c r="G730" i="1"/>
  <c r="I730" i="1"/>
  <c r="L730" i="1"/>
  <c r="M730" i="1"/>
  <c r="B731" i="1"/>
  <c r="C731" i="1"/>
  <c r="D731" i="1"/>
  <c r="G731" i="1"/>
  <c r="I731" i="1"/>
  <c r="L731" i="1"/>
  <c r="M731" i="1"/>
  <c r="B732" i="1"/>
  <c r="C732" i="1"/>
  <c r="D732" i="1"/>
  <c r="G732" i="1"/>
  <c r="I732" i="1"/>
  <c r="L732" i="1"/>
  <c r="M732" i="1"/>
  <c r="B733" i="1"/>
  <c r="C733" i="1"/>
  <c r="D733" i="1"/>
  <c r="G733" i="1"/>
  <c r="I733" i="1"/>
  <c r="L733" i="1"/>
  <c r="M733" i="1"/>
  <c r="B734" i="1"/>
  <c r="C734" i="1"/>
  <c r="D734" i="1"/>
  <c r="G734" i="1"/>
  <c r="I734" i="1"/>
  <c r="L734" i="1"/>
  <c r="M734" i="1"/>
  <c r="B735" i="1"/>
  <c r="C735" i="1"/>
  <c r="D735" i="1"/>
  <c r="G735" i="1"/>
  <c r="I735" i="1"/>
  <c r="L735" i="1"/>
  <c r="M735" i="1"/>
  <c r="B736" i="1"/>
  <c r="C736" i="1"/>
  <c r="D736" i="1"/>
  <c r="G736" i="1"/>
  <c r="I736" i="1"/>
  <c r="L736" i="1"/>
  <c r="M736" i="1"/>
  <c r="B737" i="1"/>
  <c r="C737" i="1"/>
  <c r="D737" i="1"/>
  <c r="G737" i="1"/>
  <c r="I737" i="1"/>
  <c r="L737" i="1"/>
  <c r="M737" i="1"/>
  <c r="B738" i="1"/>
  <c r="C738" i="1"/>
  <c r="D738" i="1"/>
  <c r="G738" i="1"/>
  <c r="I738" i="1"/>
  <c r="L738" i="1"/>
  <c r="M738" i="1"/>
  <c r="B739" i="1"/>
  <c r="C739" i="1"/>
  <c r="D739" i="1"/>
  <c r="G739" i="1"/>
  <c r="I739" i="1"/>
  <c r="L739" i="1"/>
  <c r="M739" i="1"/>
  <c r="B740" i="1"/>
  <c r="C740" i="1"/>
  <c r="D740" i="1"/>
  <c r="G740" i="1"/>
  <c r="I740" i="1"/>
  <c r="L740" i="1"/>
  <c r="M740" i="1"/>
  <c r="B741" i="1"/>
  <c r="C741" i="1"/>
  <c r="D741" i="1"/>
  <c r="G741" i="1"/>
  <c r="I741" i="1"/>
  <c r="L741" i="1"/>
  <c r="M741" i="1"/>
  <c r="B742" i="1"/>
  <c r="C742" i="1"/>
  <c r="D742" i="1"/>
  <c r="G742" i="1"/>
  <c r="I742" i="1"/>
  <c r="L742" i="1"/>
  <c r="M742" i="1"/>
  <c r="B743" i="1"/>
  <c r="C743" i="1"/>
  <c r="D743" i="1"/>
  <c r="G743" i="1"/>
  <c r="I743" i="1"/>
  <c r="L743" i="1"/>
  <c r="M743" i="1"/>
  <c r="B744" i="1"/>
  <c r="C744" i="1"/>
  <c r="D744" i="1"/>
  <c r="G744" i="1"/>
  <c r="I744" i="1"/>
  <c r="L744" i="1"/>
  <c r="M744" i="1"/>
  <c r="B745" i="1"/>
  <c r="C745" i="1"/>
  <c r="D745" i="1"/>
  <c r="G745" i="1"/>
  <c r="I745" i="1"/>
  <c r="L745" i="1"/>
  <c r="M745" i="1"/>
  <c r="B746" i="1"/>
  <c r="C746" i="1"/>
  <c r="D746" i="1"/>
  <c r="G746" i="1"/>
  <c r="I746" i="1"/>
  <c r="L746" i="1"/>
  <c r="M746" i="1"/>
  <c r="B747" i="1"/>
  <c r="C747" i="1"/>
  <c r="D747" i="1"/>
  <c r="G747" i="1"/>
  <c r="I747" i="1"/>
  <c r="L747" i="1"/>
  <c r="M747" i="1"/>
  <c r="B748" i="1"/>
  <c r="C748" i="1"/>
  <c r="D748" i="1"/>
  <c r="G748" i="1"/>
  <c r="I748" i="1"/>
  <c r="L748" i="1"/>
  <c r="M748" i="1"/>
  <c r="B749" i="1"/>
  <c r="C749" i="1"/>
  <c r="D749" i="1"/>
  <c r="G749" i="1"/>
  <c r="I749" i="1"/>
  <c r="L749" i="1"/>
  <c r="M749" i="1"/>
  <c r="B750" i="1"/>
  <c r="C750" i="1"/>
  <c r="D750" i="1"/>
  <c r="G750" i="1"/>
  <c r="I750" i="1"/>
  <c r="L750" i="1"/>
  <c r="M750" i="1"/>
  <c r="B751" i="1"/>
  <c r="C751" i="1"/>
  <c r="D751" i="1"/>
  <c r="G751" i="1"/>
  <c r="I751" i="1"/>
  <c r="L751" i="1"/>
  <c r="M751" i="1"/>
  <c r="B752" i="1"/>
  <c r="C752" i="1"/>
  <c r="D752" i="1"/>
  <c r="G752" i="1"/>
  <c r="I752" i="1"/>
  <c r="L752" i="1"/>
  <c r="M752" i="1"/>
  <c r="B753" i="1"/>
  <c r="C753" i="1"/>
  <c r="D753" i="1"/>
  <c r="G753" i="1"/>
  <c r="I753" i="1"/>
  <c r="L753" i="1"/>
  <c r="M753" i="1"/>
  <c r="B754" i="1"/>
  <c r="C754" i="1"/>
  <c r="D754" i="1"/>
  <c r="G754" i="1"/>
  <c r="I754" i="1"/>
  <c r="L754" i="1"/>
  <c r="M754" i="1"/>
  <c r="B755" i="1"/>
  <c r="C755" i="1"/>
  <c r="D755" i="1"/>
  <c r="G755" i="1"/>
  <c r="I755" i="1"/>
  <c r="L755" i="1"/>
  <c r="M755" i="1"/>
  <c r="B756" i="1"/>
  <c r="C756" i="1"/>
  <c r="D756" i="1"/>
  <c r="G756" i="1"/>
  <c r="I756" i="1"/>
  <c r="L756" i="1"/>
  <c r="M756" i="1"/>
  <c r="B757" i="1"/>
  <c r="C757" i="1"/>
  <c r="D757" i="1"/>
  <c r="G757" i="1"/>
  <c r="I757" i="1"/>
  <c r="L757" i="1"/>
  <c r="M757" i="1"/>
  <c r="B758" i="1"/>
  <c r="C758" i="1"/>
  <c r="D758" i="1"/>
  <c r="G758" i="1"/>
  <c r="I758" i="1"/>
  <c r="L758" i="1"/>
  <c r="M758" i="1"/>
  <c r="B759" i="1"/>
  <c r="C759" i="1"/>
  <c r="D759" i="1"/>
  <c r="G759" i="1"/>
  <c r="I759" i="1"/>
  <c r="L759" i="1"/>
  <c r="M759" i="1"/>
  <c r="B760" i="1"/>
  <c r="C760" i="1"/>
  <c r="D760" i="1"/>
  <c r="G760" i="1"/>
  <c r="I760" i="1"/>
  <c r="L760" i="1"/>
  <c r="M760" i="1"/>
  <c r="B761" i="1"/>
  <c r="C761" i="1"/>
  <c r="D761" i="1"/>
  <c r="G761" i="1"/>
  <c r="I761" i="1"/>
  <c r="L761" i="1"/>
  <c r="M761" i="1"/>
  <c r="B762" i="1"/>
  <c r="C762" i="1"/>
  <c r="D762" i="1"/>
  <c r="G762" i="1"/>
  <c r="I762" i="1"/>
  <c r="L762" i="1"/>
  <c r="M762" i="1"/>
  <c r="B763" i="1"/>
  <c r="C763" i="1"/>
  <c r="D763" i="1"/>
  <c r="G763" i="1"/>
  <c r="I763" i="1"/>
  <c r="L763" i="1"/>
  <c r="M763" i="1"/>
  <c r="B764" i="1"/>
  <c r="C764" i="1"/>
  <c r="D764" i="1"/>
  <c r="G764" i="1"/>
  <c r="I764" i="1"/>
  <c r="L764" i="1"/>
  <c r="M764" i="1"/>
  <c r="B765" i="1"/>
  <c r="C765" i="1"/>
  <c r="D765" i="1"/>
  <c r="G765" i="1"/>
  <c r="I765" i="1"/>
  <c r="L765" i="1"/>
  <c r="M765" i="1"/>
  <c r="B766" i="1"/>
  <c r="C766" i="1"/>
  <c r="D766" i="1"/>
  <c r="G766" i="1"/>
  <c r="I766" i="1"/>
  <c r="L766" i="1"/>
  <c r="M766" i="1"/>
  <c r="B767" i="1"/>
  <c r="C767" i="1"/>
  <c r="D767" i="1"/>
  <c r="G767" i="1"/>
  <c r="I767" i="1"/>
  <c r="L767" i="1"/>
  <c r="M767" i="1"/>
  <c r="B768" i="1"/>
  <c r="C768" i="1"/>
  <c r="D768" i="1"/>
  <c r="G768" i="1"/>
  <c r="I768" i="1"/>
  <c r="L768" i="1"/>
  <c r="M768" i="1"/>
  <c r="B769" i="1"/>
  <c r="C769" i="1"/>
  <c r="D769" i="1"/>
  <c r="G769" i="1"/>
  <c r="I769" i="1"/>
  <c r="L769" i="1"/>
  <c r="M769" i="1"/>
  <c r="B770" i="1"/>
  <c r="C770" i="1"/>
  <c r="D770" i="1"/>
  <c r="G770" i="1"/>
  <c r="I770" i="1"/>
  <c r="L770" i="1"/>
  <c r="M770" i="1"/>
  <c r="B771" i="1"/>
  <c r="C771" i="1"/>
  <c r="D771" i="1"/>
  <c r="G771" i="1"/>
  <c r="I771" i="1"/>
  <c r="L771" i="1"/>
  <c r="M771" i="1"/>
  <c r="B772" i="1"/>
  <c r="C772" i="1"/>
  <c r="D772" i="1"/>
  <c r="G772" i="1"/>
  <c r="I772" i="1"/>
  <c r="L772" i="1"/>
  <c r="M772" i="1"/>
  <c r="B773" i="1"/>
  <c r="C773" i="1"/>
  <c r="D773" i="1"/>
  <c r="G773" i="1"/>
  <c r="I773" i="1"/>
  <c r="L773" i="1"/>
  <c r="M773" i="1"/>
  <c r="B774" i="1"/>
  <c r="C774" i="1"/>
  <c r="D774" i="1"/>
  <c r="G774" i="1"/>
  <c r="I774" i="1"/>
  <c r="L774" i="1"/>
  <c r="M774" i="1"/>
  <c r="B775" i="1"/>
  <c r="C775" i="1"/>
  <c r="D775" i="1"/>
  <c r="G775" i="1"/>
  <c r="I775" i="1"/>
  <c r="L775" i="1"/>
  <c r="M775" i="1"/>
  <c r="B776" i="1"/>
  <c r="C776" i="1"/>
  <c r="D776" i="1"/>
  <c r="G776" i="1"/>
  <c r="I776" i="1"/>
  <c r="L776" i="1"/>
  <c r="M776" i="1"/>
  <c r="B777" i="1"/>
  <c r="C777" i="1"/>
  <c r="D777" i="1"/>
  <c r="G777" i="1"/>
  <c r="I777" i="1"/>
  <c r="L777" i="1"/>
  <c r="M777" i="1"/>
  <c r="B778" i="1"/>
  <c r="C778" i="1"/>
  <c r="D778" i="1"/>
  <c r="G778" i="1"/>
  <c r="I778" i="1"/>
  <c r="L778" i="1"/>
  <c r="M778" i="1"/>
  <c r="B779" i="1"/>
  <c r="C779" i="1"/>
  <c r="D779" i="1"/>
  <c r="G779" i="1"/>
  <c r="I779" i="1"/>
  <c r="L779" i="1"/>
  <c r="M779" i="1"/>
  <c r="B780" i="1"/>
  <c r="C780" i="1"/>
  <c r="D780" i="1"/>
  <c r="G780" i="1"/>
  <c r="I780" i="1"/>
  <c r="L780" i="1"/>
  <c r="M780" i="1"/>
  <c r="B781" i="1"/>
  <c r="C781" i="1"/>
  <c r="D781" i="1"/>
  <c r="G781" i="1"/>
  <c r="I781" i="1"/>
  <c r="L781" i="1"/>
  <c r="M781" i="1"/>
  <c r="B782" i="1"/>
  <c r="C782" i="1"/>
  <c r="D782" i="1"/>
  <c r="G782" i="1"/>
  <c r="I782" i="1"/>
  <c r="L782" i="1"/>
  <c r="M782" i="1"/>
  <c r="B783" i="1"/>
  <c r="C783" i="1"/>
  <c r="D783" i="1"/>
  <c r="G783" i="1"/>
  <c r="I783" i="1"/>
  <c r="L783" i="1"/>
  <c r="M783" i="1"/>
  <c r="B784" i="1"/>
  <c r="C784" i="1"/>
  <c r="D784" i="1"/>
  <c r="G784" i="1"/>
  <c r="I784" i="1"/>
  <c r="L784" i="1"/>
  <c r="M784" i="1"/>
  <c r="B785" i="1"/>
  <c r="C785" i="1"/>
  <c r="D785" i="1"/>
  <c r="G785" i="1"/>
  <c r="I785" i="1"/>
  <c r="L785" i="1"/>
  <c r="M785" i="1"/>
  <c r="B786" i="1"/>
  <c r="C786" i="1"/>
  <c r="D786" i="1"/>
  <c r="G786" i="1"/>
  <c r="I786" i="1"/>
  <c r="L786" i="1"/>
  <c r="M786" i="1"/>
  <c r="B787" i="1"/>
  <c r="C787" i="1"/>
  <c r="D787" i="1"/>
  <c r="G787" i="1"/>
  <c r="I787" i="1"/>
  <c r="L787" i="1"/>
  <c r="M787" i="1"/>
  <c r="B788" i="1"/>
  <c r="C788" i="1"/>
  <c r="D788" i="1"/>
  <c r="G788" i="1"/>
  <c r="I788" i="1"/>
  <c r="L788" i="1"/>
  <c r="M788" i="1"/>
  <c r="B789" i="1"/>
  <c r="C789" i="1"/>
  <c r="D789" i="1"/>
  <c r="G789" i="1"/>
  <c r="I789" i="1"/>
  <c r="L789" i="1"/>
  <c r="M789" i="1"/>
  <c r="B790" i="1"/>
  <c r="C790" i="1"/>
  <c r="D790" i="1"/>
  <c r="G790" i="1"/>
  <c r="I790" i="1"/>
  <c r="L790" i="1"/>
  <c r="M790" i="1"/>
  <c r="B791" i="1"/>
  <c r="C791" i="1"/>
  <c r="D791" i="1"/>
  <c r="G791" i="1"/>
  <c r="I791" i="1"/>
  <c r="L791" i="1"/>
  <c r="M791" i="1"/>
  <c r="B792" i="1"/>
  <c r="C792" i="1"/>
  <c r="D792" i="1"/>
  <c r="G792" i="1"/>
  <c r="I792" i="1"/>
  <c r="L792" i="1"/>
  <c r="M792" i="1"/>
  <c r="B793" i="1"/>
  <c r="C793" i="1"/>
  <c r="D793" i="1"/>
  <c r="G793" i="1"/>
  <c r="I793" i="1"/>
  <c r="L793" i="1"/>
  <c r="M793" i="1"/>
  <c r="B794" i="1"/>
  <c r="C794" i="1"/>
  <c r="D794" i="1"/>
  <c r="G794" i="1"/>
  <c r="I794" i="1"/>
  <c r="L794" i="1"/>
  <c r="M794" i="1"/>
  <c r="B795" i="1"/>
  <c r="C795" i="1"/>
  <c r="D795" i="1"/>
  <c r="G795" i="1"/>
  <c r="I795" i="1"/>
  <c r="L795" i="1"/>
  <c r="M795" i="1"/>
  <c r="B796" i="1"/>
  <c r="C796" i="1"/>
  <c r="D796" i="1"/>
  <c r="G796" i="1"/>
  <c r="I796" i="1"/>
  <c r="L796" i="1"/>
  <c r="M796" i="1"/>
  <c r="B797" i="1"/>
  <c r="C797" i="1"/>
  <c r="D797" i="1"/>
  <c r="G797" i="1"/>
  <c r="I797" i="1"/>
  <c r="L797" i="1"/>
  <c r="M797" i="1"/>
  <c r="B798" i="1"/>
  <c r="C798" i="1"/>
  <c r="D798" i="1"/>
  <c r="G798" i="1"/>
  <c r="I798" i="1"/>
  <c r="L798" i="1"/>
  <c r="M798" i="1"/>
  <c r="B799" i="1"/>
  <c r="C799" i="1"/>
  <c r="D799" i="1"/>
  <c r="G799" i="1"/>
  <c r="I799" i="1"/>
  <c r="L799" i="1"/>
  <c r="M799" i="1"/>
  <c r="B800" i="1"/>
  <c r="C800" i="1"/>
  <c r="D800" i="1"/>
  <c r="G800" i="1"/>
  <c r="I800" i="1"/>
  <c r="L800" i="1"/>
  <c r="M800" i="1"/>
  <c r="B801" i="1"/>
  <c r="C801" i="1"/>
  <c r="D801" i="1"/>
  <c r="G801" i="1"/>
  <c r="I801" i="1"/>
  <c r="L801" i="1"/>
  <c r="M801" i="1"/>
  <c r="B802" i="1"/>
  <c r="C802" i="1"/>
  <c r="D802" i="1"/>
  <c r="G802" i="1"/>
  <c r="I802" i="1"/>
  <c r="L802" i="1"/>
  <c r="M802" i="1"/>
  <c r="B803" i="1"/>
  <c r="C803" i="1"/>
  <c r="D803" i="1"/>
  <c r="G803" i="1"/>
  <c r="I803" i="1"/>
  <c r="L803" i="1"/>
  <c r="M803" i="1"/>
  <c r="B804" i="1"/>
  <c r="C804" i="1"/>
  <c r="D804" i="1"/>
  <c r="G804" i="1"/>
  <c r="I804" i="1"/>
  <c r="L804" i="1"/>
  <c r="M804" i="1"/>
  <c r="B805" i="1"/>
  <c r="C805" i="1"/>
  <c r="D805" i="1"/>
  <c r="G805" i="1"/>
  <c r="I805" i="1"/>
  <c r="L805" i="1"/>
  <c r="M805" i="1"/>
  <c r="B806" i="1"/>
  <c r="C806" i="1"/>
  <c r="D806" i="1"/>
  <c r="G806" i="1"/>
  <c r="I806" i="1"/>
  <c r="L806" i="1"/>
  <c r="M806" i="1"/>
  <c r="B807" i="1"/>
  <c r="C807" i="1"/>
  <c r="D807" i="1"/>
  <c r="G807" i="1"/>
  <c r="I807" i="1"/>
  <c r="L807" i="1"/>
  <c r="M807" i="1"/>
  <c r="B808" i="1"/>
  <c r="C808" i="1"/>
  <c r="D808" i="1"/>
  <c r="G808" i="1"/>
  <c r="I808" i="1"/>
  <c r="L808" i="1"/>
  <c r="M808" i="1"/>
  <c r="B809" i="1"/>
  <c r="C809" i="1"/>
  <c r="D809" i="1"/>
  <c r="G809" i="1"/>
  <c r="I809" i="1"/>
  <c r="L809" i="1"/>
  <c r="M809" i="1"/>
  <c r="B810" i="1"/>
  <c r="C810" i="1"/>
  <c r="D810" i="1"/>
  <c r="G810" i="1"/>
  <c r="I810" i="1"/>
  <c r="L810" i="1"/>
  <c r="M810" i="1"/>
  <c r="B811" i="1"/>
  <c r="C811" i="1"/>
  <c r="D811" i="1"/>
  <c r="G811" i="1"/>
  <c r="I811" i="1"/>
  <c r="L811" i="1"/>
  <c r="M811" i="1"/>
  <c r="B812" i="1"/>
  <c r="C812" i="1"/>
  <c r="D812" i="1"/>
  <c r="G812" i="1"/>
  <c r="I812" i="1"/>
  <c r="L812" i="1"/>
  <c r="M812" i="1"/>
  <c r="B813" i="1"/>
  <c r="C813" i="1"/>
  <c r="D813" i="1"/>
  <c r="G813" i="1"/>
  <c r="I813" i="1"/>
  <c r="L813" i="1"/>
  <c r="M813" i="1"/>
  <c r="B814" i="1"/>
  <c r="C814" i="1"/>
  <c r="D814" i="1"/>
  <c r="G814" i="1"/>
  <c r="I814" i="1"/>
  <c r="L814" i="1"/>
  <c r="M814" i="1"/>
  <c r="B815" i="1"/>
  <c r="C815" i="1"/>
  <c r="D815" i="1"/>
  <c r="G815" i="1"/>
  <c r="I815" i="1"/>
  <c r="L815" i="1"/>
  <c r="M815" i="1"/>
  <c r="B816" i="1"/>
  <c r="C816" i="1"/>
  <c r="D816" i="1"/>
  <c r="G816" i="1"/>
  <c r="I816" i="1"/>
  <c r="L816" i="1"/>
  <c r="M816" i="1"/>
  <c r="B817" i="1"/>
  <c r="C817" i="1"/>
  <c r="D817" i="1"/>
  <c r="G817" i="1"/>
  <c r="I817" i="1"/>
  <c r="L817" i="1"/>
  <c r="M817" i="1"/>
  <c r="B818" i="1"/>
  <c r="C818" i="1"/>
  <c r="D818" i="1"/>
  <c r="G818" i="1"/>
  <c r="I818" i="1"/>
  <c r="L818" i="1"/>
  <c r="M818" i="1"/>
  <c r="B819" i="1"/>
  <c r="C819" i="1"/>
  <c r="D819" i="1"/>
  <c r="G819" i="1"/>
  <c r="I819" i="1"/>
  <c r="L819" i="1"/>
  <c r="M819" i="1"/>
  <c r="B820" i="1"/>
  <c r="C820" i="1"/>
  <c r="D820" i="1"/>
  <c r="G820" i="1"/>
  <c r="I820" i="1"/>
  <c r="L820" i="1"/>
  <c r="M820" i="1"/>
  <c r="B821" i="1"/>
  <c r="C821" i="1"/>
  <c r="D821" i="1"/>
  <c r="G821" i="1"/>
  <c r="I821" i="1"/>
  <c r="L821" i="1"/>
  <c r="M821" i="1"/>
  <c r="B822" i="1"/>
  <c r="C822" i="1"/>
  <c r="D822" i="1"/>
  <c r="G822" i="1"/>
  <c r="I822" i="1"/>
  <c r="L822" i="1"/>
  <c r="M822" i="1"/>
  <c r="B823" i="1"/>
  <c r="C823" i="1"/>
  <c r="D823" i="1"/>
  <c r="G823" i="1"/>
  <c r="I823" i="1"/>
  <c r="L823" i="1"/>
  <c r="M823" i="1"/>
  <c r="B824" i="1"/>
  <c r="C824" i="1"/>
  <c r="D824" i="1"/>
  <c r="G824" i="1"/>
  <c r="I824" i="1"/>
  <c r="L824" i="1"/>
  <c r="M824" i="1"/>
  <c r="B825" i="1"/>
  <c r="C825" i="1"/>
  <c r="D825" i="1"/>
  <c r="G825" i="1"/>
  <c r="I825" i="1"/>
  <c r="L825" i="1"/>
  <c r="M825" i="1"/>
  <c r="B826" i="1"/>
  <c r="C826" i="1"/>
  <c r="D826" i="1"/>
  <c r="G826" i="1"/>
  <c r="I826" i="1"/>
  <c r="L826" i="1"/>
  <c r="M826" i="1"/>
  <c r="B827" i="1"/>
  <c r="C827" i="1"/>
  <c r="D827" i="1"/>
  <c r="G827" i="1"/>
  <c r="I827" i="1"/>
  <c r="L827" i="1"/>
  <c r="M827" i="1"/>
  <c r="B828" i="1"/>
  <c r="C828" i="1"/>
  <c r="D828" i="1"/>
  <c r="G828" i="1"/>
  <c r="I828" i="1"/>
  <c r="L828" i="1"/>
  <c r="M828" i="1"/>
  <c r="B829" i="1"/>
  <c r="C829" i="1"/>
  <c r="D829" i="1"/>
  <c r="G829" i="1"/>
  <c r="I829" i="1"/>
  <c r="L829" i="1"/>
  <c r="M829" i="1"/>
  <c r="B830" i="1"/>
  <c r="C830" i="1"/>
  <c r="D830" i="1"/>
  <c r="G830" i="1"/>
  <c r="I830" i="1"/>
  <c r="L830" i="1"/>
  <c r="M830" i="1"/>
  <c r="B831" i="1"/>
  <c r="C831" i="1"/>
  <c r="D831" i="1"/>
  <c r="G831" i="1"/>
  <c r="I831" i="1"/>
  <c r="L831" i="1"/>
  <c r="M831" i="1"/>
  <c r="B832" i="1"/>
  <c r="C832" i="1"/>
  <c r="D832" i="1"/>
  <c r="G832" i="1"/>
  <c r="I832" i="1"/>
  <c r="L832" i="1"/>
  <c r="M832" i="1"/>
  <c r="B833" i="1"/>
  <c r="C833" i="1"/>
  <c r="D833" i="1"/>
  <c r="G833" i="1"/>
  <c r="I833" i="1"/>
  <c r="L833" i="1"/>
  <c r="M833" i="1"/>
  <c r="B834" i="1"/>
  <c r="C834" i="1"/>
  <c r="D834" i="1"/>
  <c r="G834" i="1"/>
  <c r="I834" i="1"/>
  <c r="L834" i="1"/>
  <c r="M834" i="1"/>
  <c r="B835" i="1"/>
  <c r="C835" i="1"/>
  <c r="D835" i="1"/>
  <c r="G835" i="1"/>
  <c r="I835" i="1"/>
  <c r="L835" i="1"/>
  <c r="M835" i="1"/>
  <c r="B836" i="1"/>
  <c r="C836" i="1"/>
  <c r="D836" i="1"/>
  <c r="G836" i="1"/>
  <c r="I836" i="1"/>
  <c r="L836" i="1"/>
  <c r="M836" i="1"/>
  <c r="B837" i="1"/>
  <c r="C837" i="1"/>
  <c r="D837" i="1"/>
  <c r="G837" i="1"/>
  <c r="I837" i="1"/>
  <c r="L837" i="1"/>
  <c r="M837" i="1"/>
  <c r="B838" i="1"/>
  <c r="C838" i="1"/>
  <c r="D838" i="1"/>
  <c r="G838" i="1"/>
  <c r="I838" i="1"/>
  <c r="L838" i="1"/>
  <c r="M838" i="1"/>
  <c r="B839" i="1"/>
  <c r="C839" i="1"/>
  <c r="D839" i="1"/>
  <c r="G839" i="1"/>
  <c r="I839" i="1"/>
  <c r="L839" i="1"/>
  <c r="M839" i="1"/>
  <c r="B840" i="1"/>
  <c r="C840" i="1"/>
  <c r="D840" i="1"/>
  <c r="G840" i="1"/>
  <c r="I840" i="1"/>
  <c r="L840" i="1"/>
  <c r="M840" i="1"/>
  <c r="B841" i="1"/>
  <c r="C841" i="1"/>
  <c r="D841" i="1"/>
  <c r="G841" i="1"/>
  <c r="I841" i="1"/>
  <c r="L841" i="1"/>
  <c r="M841" i="1"/>
  <c r="B842" i="1"/>
  <c r="C842" i="1"/>
  <c r="D842" i="1"/>
  <c r="G842" i="1"/>
  <c r="I842" i="1"/>
  <c r="L842" i="1"/>
  <c r="M842" i="1"/>
  <c r="B843" i="1"/>
  <c r="C843" i="1"/>
  <c r="D843" i="1"/>
  <c r="G843" i="1"/>
  <c r="I843" i="1"/>
  <c r="L843" i="1"/>
  <c r="M843" i="1"/>
  <c r="B844" i="1"/>
  <c r="C844" i="1"/>
  <c r="D844" i="1"/>
  <c r="G844" i="1"/>
  <c r="I844" i="1"/>
  <c r="L844" i="1"/>
  <c r="M844" i="1"/>
  <c r="B845" i="1"/>
  <c r="C845" i="1"/>
  <c r="D845" i="1"/>
  <c r="G845" i="1"/>
  <c r="I845" i="1"/>
  <c r="L845" i="1"/>
  <c r="M845" i="1"/>
  <c r="B846" i="1"/>
  <c r="C846" i="1"/>
  <c r="D846" i="1"/>
  <c r="G846" i="1"/>
  <c r="I846" i="1"/>
  <c r="L846" i="1"/>
  <c r="M846" i="1"/>
  <c r="B847" i="1"/>
  <c r="C847" i="1"/>
  <c r="D847" i="1"/>
  <c r="G847" i="1"/>
  <c r="I847" i="1"/>
  <c r="L847" i="1"/>
  <c r="M847" i="1"/>
  <c r="B848" i="1"/>
  <c r="C848" i="1"/>
  <c r="D848" i="1"/>
  <c r="G848" i="1"/>
  <c r="I848" i="1"/>
  <c r="L848" i="1"/>
  <c r="M848" i="1"/>
  <c r="B849" i="1"/>
  <c r="C849" i="1"/>
  <c r="D849" i="1"/>
  <c r="G849" i="1"/>
  <c r="I849" i="1"/>
  <c r="L849" i="1"/>
  <c r="M849" i="1"/>
  <c r="B850" i="1"/>
  <c r="C850" i="1"/>
  <c r="D850" i="1"/>
  <c r="G850" i="1"/>
  <c r="I850" i="1"/>
  <c r="L850" i="1"/>
  <c r="M850" i="1"/>
  <c r="B851" i="1"/>
  <c r="C851" i="1"/>
  <c r="D851" i="1"/>
  <c r="G851" i="1"/>
  <c r="I851" i="1"/>
  <c r="L851" i="1"/>
  <c r="M851" i="1"/>
  <c r="B852" i="1"/>
  <c r="C852" i="1"/>
  <c r="D852" i="1"/>
  <c r="G852" i="1"/>
  <c r="I852" i="1"/>
  <c r="L852" i="1"/>
  <c r="M852" i="1"/>
  <c r="B853" i="1"/>
  <c r="C853" i="1"/>
  <c r="D853" i="1"/>
  <c r="G853" i="1"/>
  <c r="I853" i="1"/>
  <c r="L853" i="1"/>
  <c r="M853" i="1"/>
  <c r="B854" i="1"/>
  <c r="C854" i="1"/>
  <c r="D854" i="1"/>
  <c r="G854" i="1"/>
  <c r="I854" i="1"/>
  <c r="L854" i="1"/>
  <c r="M854" i="1"/>
  <c r="B855" i="1"/>
  <c r="C855" i="1"/>
  <c r="D855" i="1"/>
  <c r="G855" i="1"/>
  <c r="I855" i="1"/>
  <c r="L855" i="1"/>
  <c r="M855" i="1"/>
  <c r="B856" i="1"/>
  <c r="C856" i="1"/>
  <c r="D856" i="1"/>
  <c r="G856" i="1"/>
  <c r="I856" i="1"/>
  <c r="L856" i="1"/>
  <c r="M856" i="1"/>
  <c r="B857" i="1"/>
  <c r="C857" i="1"/>
  <c r="D857" i="1"/>
  <c r="G857" i="1"/>
  <c r="I857" i="1"/>
  <c r="L857" i="1"/>
  <c r="M857" i="1"/>
  <c r="B858" i="1"/>
  <c r="C858" i="1"/>
  <c r="D858" i="1"/>
  <c r="G858" i="1"/>
  <c r="I858" i="1"/>
  <c r="L858" i="1"/>
  <c r="M858" i="1"/>
  <c r="B859" i="1"/>
  <c r="C859" i="1"/>
  <c r="D859" i="1"/>
  <c r="G859" i="1"/>
  <c r="I859" i="1"/>
  <c r="L859" i="1"/>
  <c r="M859" i="1"/>
  <c r="B860" i="1"/>
  <c r="C860" i="1"/>
  <c r="D860" i="1"/>
  <c r="G860" i="1"/>
  <c r="I860" i="1"/>
  <c r="L860" i="1"/>
  <c r="M860" i="1"/>
  <c r="B861" i="1"/>
  <c r="C861" i="1"/>
  <c r="D861" i="1"/>
  <c r="G861" i="1"/>
  <c r="I861" i="1"/>
  <c r="L861" i="1"/>
  <c r="M861" i="1"/>
  <c r="B862" i="1"/>
  <c r="C862" i="1"/>
  <c r="D862" i="1"/>
  <c r="G862" i="1"/>
  <c r="I862" i="1"/>
  <c r="L862" i="1"/>
  <c r="M862" i="1"/>
  <c r="B863" i="1"/>
  <c r="C863" i="1"/>
  <c r="D863" i="1"/>
  <c r="G863" i="1"/>
  <c r="I863" i="1"/>
  <c r="L863" i="1"/>
  <c r="M863" i="1"/>
  <c r="B864" i="1"/>
  <c r="C864" i="1"/>
  <c r="D864" i="1"/>
  <c r="G864" i="1"/>
  <c r="I864" i="1"/>
  <c r="L864" i="1"/>
  <c r="M864" i="1"/>
  <c r="B865" i="1"/>
  <c r="C865" i="1"/>
  <c r="D865" i="1"/>
  <c r="G865" i="1"/>
  <c r="I865" i="1"/>
  <c r="L865" i="1"/>
  <c r="M865" i="1"/>
  <c r="B866" i="1"/>
  <c r="C866" i="1"/>
  <c r="D866" i="1"/>
  <c r="G866" i="1"/>
  <c r="I866" i="1"/>
  <c r="L866" i="1"/>
  <c r="M866" i="1"/>
  <c r="B867" i="1"/>
  <c r="C867" i="1"/>
  <c r="D867" i="1"/>
  <c r="G867" i="1"/>
  <c r="I867" i="1"/>
  <c r="L867" i="1"/>
  <c r="M867" i="1"/>
  <c r="B868" i="1"/>
  <c r="C868" i="1"/>
  <c r="D868" i="1"/>
  <c r="G868" i="1"/>
  <c r="I868" i="1"/>
  <c r="L868" i="1"/>
  <c r="M868" i="1"/>
  <c r="B869" i="1"/>
  <c r="C869" i="1"/>
  <c r="D869" i="1"/>
  <c r="G869" i="1"/>
  <c r="I869" i="1"/>
  <c r="L869" i="1"/>
  <c r="M869" i="1"/>
  <c r="B870" i="1"/>
  <c r="C870" i="1"/>
  <c r="D870" i="1"/>
  <c r="G870" i="1"/>
  <c r="I870" i="1"/>
  <c r="L870" i="1"/>
  <c r="M870" i="1"/>
  <c r="B871" i="1"/>
  <c r="C871" i="1"/>
  <c r="D871" i="1"/>
  <c r="G871" i="1"/>
  <c r="I871" i="1"/>
  <c r="L871" i="1"/>
  <c r="M871" i="1"/>
  <c r="B872" i="1"/>
  <c r="C872" i="1"/>
  <c r="D872" i="1"/>
  <c r="G872" i="1"/>
  <c r="I872" i="1"/>
  <c r="L872" i="1"/>
  <c r="M872" i="1"/>
  <c r="B873" i="1"/>
  <c r="C873" i="1"/>
  <c r="D873" i="1"/>
  <c r="G873" i="1"/>
  <c r="I873" i="1"/>
  <c r="L873" i="1"/>
  <c r="M873" i="1"/>
  <c r="B874" i="1"/>
  <c r="C874" i="1"/>
  <c r="D874" i="1"/>
  <c r="G874" i="1"/>
  <c r="I874" i="1"/>
  <c r="L874" i="1"/>
  <c r="M874" i="1"/>
  <c r="B875" i="1"/>
  <c r="C875" i="1"/>
  <c r="D875" i="1"/>
  <c r="G875" i="1"/>
  <c r="I875" i="1"/>
  <c r="L875" i="1"/>
  <c r="M875" i="1"/>
  <c r="B876" i="1"/>
  <c r="C876" i="1"/>
  <c r="D876" i="1"/>
  <c r="G876" i="1"/>
  <c r="I876" i="1"/>
  <c r="L876" i="1"/>
  <c r="M876" i="1"/>
  <c r="B877" i="1"/>
  <c r="C877" i="1"/>
  <c r="D877" i="1"/>
  <c r="G877" i="1"/>
  <c r="I877" i="1"/>
  <c r="L877" i="1"/>
  <c r="M877" i="1"/>
  <c r="B878" i="1"/>
  <c r="C878" i="1"/>
  <c r="D878" i="1"/>
  <c r="G878" i="1"/>
  <c r="I878" i="1"/>
  <c r="L878" i="1"/>
  <c r="M878" i="1"/>
  <c r="B879" i="1"/>
  <c r="C879" i="1"/>
  <c r="D879" i="1"/>
  <c r="G879" i="1"/>
  <c r="I879" i="1"/>
  <c r="L879" i="1"/>
  <c r="M879" i="1"/>
  <c r="B880" i="1"/>
  <c r="C880" i="1"/>
  <c r="D880" i="1"/>
  <c r="G880" i="1"/>
  <c r="I880" i="1"/>
  <c r="L880" i="1"/>
  <c r="M880" i="1"/>
  <c r="B881" i="1"/>
  <c r="C881" i="1"/>
  <c r="D881" i="1"/>
  <c r="G881" i="1"/>
  <c r="I881" i="1"/>
  <c r="L881" i="1"/>
  <c r="M881" i="1"/>
  <c r="B882" i="1"/>
  <c r="C882" i="1"/>
  <c r="D882" i="1"/>
  <c r="G882" i="1"/>
  <c r="I882" i="1"/>
  <c r="L882" i="1"/>
  <c r="M882" i="1"/>
  <c r="B883" i="1"/>
  <c r="C883" i="1"/>
  <c r="D883" i="1"/>
  <c r="G883" i="1"/>
  <c r="I883" i="1"/>
  <c r="L883" i="1"/>
  <c r="M883" i="1"/>
  <c r="B884" i="1"/>
  <c r="C884" i="1"/>
  <c r="D884" i="1"/>
  <c r="G884" i="1"/>
  <c r="I884" i="1"/>
  <c r="L884" i="1"/>
  <c r="M884" i="1"/>
  <c r="B885" i="1"/>
  <c r="C885" i="1"/>
  <c r="D885" i="1"/>
  <c r="G885" i="1"/>
  <c r="I885" i="1"/>
  <c r="L885" i="1"/>
  <c r="M885" i="1"/>
  <c r="B886" i="1"/>
  <c r="C886" i="1"/>
  <c r="D886" i="1"/>
  <c r="G886" i="1"/>
  <c r="I886" i="1"/>
  <c r="L886" i="1"/>
  <c r="M886" i="1"/>
  <c r="B887" i="1"/>
  <c r="C887" i="1"/>
  <c r="D887" i="1"/>
  <c r="G887" i="1"/>
  <c r="I887" i="1"/>
  <c r="L887" i="1"/>
  <c r="M887" i="1"/>
  <c r="B888" i="1"/>
  <c r="C888" i="1"/>
  <c r="D888" i="1"/>
  <c r="G888" i="1"/>
  <c r="I888" i="1"/>
  <c r="L888" i="1"/>
  <c r="M888" i="1"/>
  <c r="B889" i="1"/>
  <c r="C889" i="1"/>
  <c r="D889" i="1"/>
  <c r="G889" i="1"/>
  <c r="I889" i="1"/>
  <c r="L889" i="1"/>
  <c r="M889" i="1"/>
  <c r="B890" i="1"/>
  <c r="C890" i="1"/>
  <c r="D890" i="1"/>
  <c r="G890" i="1"/>
  <c r="I890" i="1"/>
  <c r="L890" i="1"/>
  <c r="M890" i="1"/>
  <c r="B891" i="1"/>
  <c r="C891" i="1"/>
  <c r="D891" i="1"/>
  <c r="G891" i="1"/>
  <c r="I891" i="1"/>
  <c r="L891" i="1"/>
  <c r="M891" i="1"/>
  <c r="B892" i="1"/>
  <c r="C892" i="1"/>
  <c r="D892" i="1"/>
  <c r="G892" i="1"/>
  <c r="I892" i="1"/>
  <c r="L892" i="1"/>
  <c r="M892" i="1"/>
  <c r="B893" i="1"/>
  <c r="C893" i="1"/>
  <c r="D893" i="1"/>
  <c r="G893" i="1"/>
  <c r="I893" i="1"/>
  <c r="L893" i="1"/>
  <c r="M893" i="1"/>
  <c r="B894" i="1"/>
  <c r="C894" i="1"/>
  <c r="D894" i="1"/>
  <c r="G894" i="1"/>
  <c r="I894" i="1"/>
  <c r="L894" i="1"/>
  <c r="M894" i="1"/>
  <c r="B895" i="1"/>
  <c r="C895" i="1"/>
  <c r="D895" i="1"/>
  <c r="G895" i="1"/>
  <c r="I895" i="1"/>
  <c r="L895" i="1"/>
  <c r="M895" i="1"/>
  <c r="B896" i="1"/>
  <c r="C896" i="1"/>
  <c r="D896" i="1"/>
  <c r="G896" i="1"/>
  <c r="I896" i="1"/>
  <c r="L896" i="1"/>
  <c r="M896" i="1"/>
  <c r="B897" i="1"/>
  <c r="C897" i="1"/>
  <c r="D897" i="1"/>
  <c r="G897" i="1"/>
  <c r="I897" i="1"/>
  <c r="L897" i="1"/>
  <c r="M897" i="1"/>
  <c r="B898" i="1"/>
  <c r="C898" i="1"/>
  <c r="D898" i="1"/>
  <c r="G898" i="1"/>
  <c r="I898" i="1"/>
  <c r="L898" i="1"/>
  <c r="M898" i="1"/>
  <c r="B899" i="1"/>
  <c r="C899" i="1"/>
  <c r="D899" i="1"/>
  <c r="G899" i="1"/>
  <c r="I899" i="1"/>
  <c r="L899" i="1"/>
  <c r="M899" i="1"/>
  <c r="B900" i="1"/>
  <c r="C900" i="1"/>
  <c r="D900" i="1"/>
  <c r="G900" i="1"/>
  <c r="I900" i="1"/>
  <c r="L900" i="1"/>
  <c r="M900" i="1"/>
  <c r="B901" i="1"/>
  <c r="C901" i="1"/>
  <c r="D901" i="1"/>
  <c r="G901" i="1"/>
  <c r="I901" i="1"/>
  <c r="L901" i="1"/>
  <c r="M901" i="1"/>
  <c r="B902" i="1"/>
  <c r="C902" i="1"/>
  <c r="D902" i="1"/>
  <c r="G902" i="1"/>
  <c r="I902" i="1"/>
  <c r="L902" i="1"/>
  <c r="M902" i="1"/>
  <c r="B903" i="1"/>
  <c r="C903" i="1"/>
  <c r="D903" i="1"/>
  <c r="G903" i="1"/>
  <c r="I903" i="1"/>
  <c r="L903" i="1"/>
  <c r="M903" i="1"/>
  <c r="B904" i="1"/>
  <c r="C904" i="1"/>
  <c r="D904" i="1"/>
  <c r="G904" i="1"/>
  <c r="I904" i="1"/>
  <c r="L904" i="1"/>
  <c r="M904" i="1"/>
  <c r="B905" i="1"/>
  <c r="C905" i="1"/>
  <c r="D905" i="1"/>
  <c r="G905" i="1"/>
  <c r="I905" i="1"/>
  <c r="L905" i="1"/>
  <c r="M905" i="1"/>
  <c r="B906" i="1"/>
  <c r="C906" i="1"/>
  <c r="D906" i="1"/>
  <c r="G906" i="1"/>
  <c r="I906" i="1"/>
  <c r="L906" i="1"/>
  <c r="M906" i="1"/>
  <c r="B907" i="1"/>
  <c r="C907" i="1"/>
  <c r="D907" i="1"/>
  <c r="G907" i="1"/>
  <c r="I907" i="1"/>
  <c r="L907" i="1"/>
  <c r="M907" i="1"/>
  <c r="B908" i="1"/>
  <c r="C908" i="1"/>
  <c r="D908" i="1"/>
  <c r="G908" i="1"/>
  <c r="I908" i="1"/>
  <c r="L908" i="1"/>
  <c r="M908" i="1"/>
  <c r="B909" i="1"/>
  <c r="C909" i="1"/>
  <c r="D909" i="1"/>
  <c r="G909" i="1"/>
  <c r="I909" i="1"/>
  <c r="L909" i="1"/>
  <c r="M909" i="1"/>
  <c r="B910" i="1"/>
  <c r="C910" i="1"/>
  <c r="D910" i="1"/>
  <c r="G910" i="1"/>
  <c r="I910" i="1"/>
  <c r="L910" i="1"/>
  <c r="M910" i="1"/>
  <c r="B911" i="1"/>
  <c r="C911" i="1"/>
  <c r="D911" i="1"/>
  <c r="G911" i="1"/>
  <c r="I911" i="1"/>
  <c r="L911" i="1"/>
  <c r="M911" i="1"/>
  <c r="B912" i="1"/>
  <c r="C912" i="1"/>
  <c r="D912" i="1"/>
  <c r="G912" i="1"/>
  <c r="I912" i="1"/>
  <c r="L912" i="1"/>
  <c r="M912" i="1"/>
  <c r="B913" i="1"/>
  <c r="C913" i="1"/>
  <c r="D913" i="1"/>
  <c r="G913" i="1"/>
  <c r="I913" i="1"/>
  <c r="L913" i="1"/>
  <c r="M913" i="1"/>
  <c r="B914" i="1"/>
  <c r="C914" i="1"/>
  <c r="D914" i="1"/>
  <c r="G914" i="1"/>
  <c r="I914" i="1"/>
  <c r="L914" i="1"/>
  <c r="M914" i="1"/>
  <c r="B915" i="1"/>
  <c r="C915" i="1"/>
  <c r="D915" i="1"/>
  <c r="G915" i="1"/>
  <c r="I915" i="1"/>
  <c r="L915" i="1"/>
  <c r="M915" i="1"/>
  <c r="B916" i="1"/>
  <c r="C916" i="1"/>
  <c r="D916" i="1"/>
  <c r="G916" i="1"/>
  <c r="I916" i="1"/>
  <c r="L916" i="1"/>
  <c r="M916" i="1"/>
  <c r="B917" i="1"/>
  <c r="C917" i="1"/>
  <c r="D917" i="1"/>
  <c r="G917" i="1"/>
  <c r="I917" i="1"/>
  <c r="L917" i="1"/>
  <c r="M917" i="1"/>
  <c r="B918" i="1"/>
  <c r="C918" i="1"/>
  <c r="D918" i="1"/>
  <c r="G918" i="1"/>
  <c r="I918" i="1"/>
  <c r="L918" i="1"/>
  <c r="M918" i="1"/>
  <c r="B919" i="1"/>
  <c r="C919" i="1"/>
  <c r="D919" i="1"/>
  <c r="G919" i="1"/>
  <c r="I919" i="1"/>
  <c r="L919" i="1"/>
  <c r="M919" i="1"/>
  <c r="B920" i="1"/>
  <c r="C920" i="1"/>
  <c r="D920" i="1"/>
  <c r="G920" i="1"/>
  <c r="I920" i="1"/>
  <c r="L920" i="1"/>
  <c r="M920" i="1"/>
  <c r="B921" i="1"/>
  <c r="C921" i="1"/>
  <c r="D921" i="1"/>
  <c r="G921" i="1"/>
  <c r="I921" i="1"/>
  <c r="L921" i="1"/>
  <c r="M921" i="1"/>
  <c r="B922" i="1"/>
  <c r="C922" i="1"/>
  <c r="D922" i="1"/>
  <c r="G922" i="1"/>
  <c r="I922" i="1"/>
  <c r="L922" i="1"/>
  <c r="M922" i="1"/>
  <c r="B923" i="1"/>
  <c r="C923" i="1"/>
  <c r="D923" i="1"/>
  <c r="G923" i="1"/>
  <c r="I923" i="1"/>
  <c r="L923" i="1"/>
  <c r="M923" i="1"/>
  <c r="B924" i="1"/>
  <c r="C924" i="1"/>
  <c r="D924" i="1"/>
  <c r="G924" i="1"/>
  <c r="I924" i="1"/>
  <c r="L924" i="1"/>
  <c r="M924" i="1"/>
  <c r="B925" i="1"/>
  <c r="C925" i="1"/>
  <c r="D925" i="1"/>
  <c r="G925" i="1"/>
  <c r="I925" i="1"/>
  <c r="L925" i="1"/>
  <c r="M925" i="1"/>
  <c r="B926" i="1"/>
  <c r="C926" i="1"/>
  <c r="D926" i="1"/>
  <c r="G926" i="1"/>
  <c r="I926" i="1"/>
  <c r="L926" i="1"/>
  <c r="M926" i="1"/>
  <c r="B927" i="1"/>
  <c r="C927" i="1"/>
  <c r="D927" i="1"/>
  <c r="G927" i="1"/>
  <c r="I927" i="1"/>
  <c r="L927" i="1"/>
  <c r="M927" i="1"/>
  <c r="B928" i="1"/>
  <c r="C928" i="1"/>
  <c r="D928" i="1"/>
  <c r="G928" i="1"/>
  <c r="I928" i="1"/>
  <c r="L928" i="1"/>
  <c r="M928" i="1"/>
  <c r="B929" i="1"/>
  <c r="C929" i="1"/>
  <c r="D929" i="1"/>
  <c r="G929" i="1"/>
  <c r="I929" i="1"/>
  <c r="L929" i="1"/>
  <c r="M929" i="1"/>
  <c r="B930" i="1"/>
  <c r="C930" i="1"/>
  <c r="D930" i="1"/>
  <c r="G930" i="1"/>
  <c r="I930" i="1"/>
  <c r="L930" i="1"/>
  <c r="M930" i="1"/>
  <c r="B931" i="1"/>
  <c r="C931" i="1"/>
  <c r="D931" i="1"/>
  <c r="G931" i="1"/>
  <c r="I931" i="1"/>
  <c r="L931" i="1"/>
  <c r="M931" i="1"/>
  <c r="B932" i="1"/>
  <c r="C932" i="1"/>
  <c r="D932" i="1"/>
  <c r="G932" i="1"/>
  <c r="I932" i="1"/>
  <c r="L932" i="1"/>
  <c r="M932" i="1"/>
  <c r="B933" i="1"/>
  <c r="C933" i="1"/>
  <c r="D933" i="1"/>
  <c r="G933" i="1"/>
  <c r="I933" i="1"/>
  <c r="L933" i="1"/>
  <c r="M933" i="1"/>
  <c r="B934" i="1"/>
  <c r="C934" i="1"/>
  <c r="D934" i="1"/>
  <c r="G934" i="1"/>
  <c r="I934" i="1"/>
  <c r="L934" i="1"/>
  <c r="M934" i="1"/>
  <c r="B935" i="1"/>
  <c r="C935" i="1"/>
  <c r="D935" i="1"/>
  <c r="G935" i="1"/>
  <c r="I935" i="1"/>
  <c r="L935" i="1"/>
  <c r="M935" i="1"/>
  <c r="B936" i="1"/>
  <c r="C936" i="1"/>
  <c r="D936" i="1"/>
  <c r="G936" i="1"/>
  <c r="I936" i="1"/>
  <c r="L936" i="1"/>
  <c r="M936" i="1"/>
  <c r="B937" i="1"/>
  <c r="C937" i="1"/>
  <c r="D937" i="1"/>
  <c r="G937" i="1"/>
  <c r="I937" i="1"/>
  <c r="L937" i="1"/>
  <c r="M937" i="1"/>
  <c r="B938" i="1"/>
  <c r="C938" i="1"/>
  <c r="D938" i="1"/>
  <c r="G938" i="1"/>
  <c r="I938" i="1"/>
  <c r="L938" i="1"/>
  <c r="M938" i="1"/>
  <c r="B939" i="1"/>
  <c r="C939" i="1"/>
  <c r="D939" i="1"/>
  <c r="G939" i="1"/>
  <c r="I939" i="1"/>
  <c r="L939" i="1"/>
  <c r="M939" i="1"/>
  <c r="B940" i="1"/>
  <c r="C940" i="1"/>
  <c r="D940" i="1"/>
  <c r="G940" i="1"/>
  <c r="I940" i="1"/>
  <c r="L940" i="1"/>
  <c r="M940" i="1"/>
  <c r="B941" i="1"/>
  <c r="C941" i="1"/>
  <c r="D941" i="1"/>
  <c r="G941" i="1"/>
  <c r="I941" i="1"/>
  <c r="L941" i="1"/>
  <c r="M941" i="1"/>
  <c r="B942" i="1"/>
  <c r="C942" i="1"/>
  <c r="D942" i="1"/>
  <c r="G942" i="1"/>
  <c r="I942" i="1"/>
  <c r="L942" i="1"/>
  <c r="M942" i="1"/>
  <c r="B943" i="1"/>
  <c r="C943" i="1"/>
  <c r="D943" i="1"/>
  <c r="G943" i="1"/>
  <c r="I943" i="1"/>
  <c r="L943" i="1"/>
  <c r="M943" i="1"/>
  <c r="B944" i="1"/>
  <c r="C944" i="1"/>
  <c r="D944" i="1"/>
  <c r="G944" i="1"/>
  <c r="I944" i="1"/>
  <c r="L944" i="1"/>
  <c r="M944" i="1"/>
  <c r="B945" i="1"/>
  <c r="C945" i="1"/>
  <c r="D945" i="1"/>
  <c r="G945" i="1"/>
  <c r="I945" i="1"/>
  <c r="L945" i="1"/>
  <c r="M945" i="1"/>
  <c r="B946" i="1"/>
  <c r="C946" i="1"/>
  <c r="D946" i="1"/>
  <c r="G946" i="1"/>
  <c r="I946" i="1"/>
  <c r="L946" i="1"/>
  <c r="M946" i="1"/>
  <c r="B947" i="1"/>
  <c r="C947" i="1"/>
  <c r="D947" i="1"/>
  <c r="G947" i="1"/>
  <c r="I947" i="1"/>
  <c r="L947" i="1"/>
  <c r="M947" i="1"/>
  <c r="B948" i="1"/>
  <c r="C948" i="1"/>
  <c r="D948" i="1"/>
  <c r="G948" i="1"/>
  <c r="I948" i="1"/>
  <c r="L948" i="1"/>
  <c r="M948" i="1"/>
  <c r="B949" i="1"/>
  <c r="C949" i="1"/>
  <c r="D949" i="1"/>
  <c r="G949" i="1"/>
  <c r="I949" i="1"/>
  <c r="L949" i="1"/>
  <c r="M949" i="1"/>
  <c r="B950" i="1"/>
  <c r="C950" i="1"/>
  <c r="D950" i="1"/>
  <c r="G950" i="1"/>
  <c r="I950" i="1"/>
  <c r="L950" i="1"/>
  <c r="M950" i="1"/>
  <c r="B951" i="1"/>
  <c r="C951" i="1"/>
  <c r="D951" i="1"/>
  <c r="G951" i="1"/>
  <c r="I951" i="1"/>
  <c r="L951" i="1"/>
  <c r="M951" i="1"/>
  <c r="B952" i="1"/>
  <c r="C952" i="1"/>
  <c r="D952" i="1"/>
  <c r="G952" i="1"/>
  <c r="I952" i="1"/>
  <c r="L952" i="1"/>
  <c r="M952" i="1"/>
  <c r="B953" i="1"/>
  <c r="C953" i="1"/>
  <c r="D953" i="1"/>
  <c r="G953" i="1"/>
  <c r="I953" i="1"/>
  <c r="L953" i="1"/>
  <c r="M953" i="1"/>
  <c r="B954" i="1"/>
  <c r="C954" i="1"/>
  <c r="D954" i="1"/>
  <c r="G954" i="1"/>
  <c r="I954" i="1"/>
  <c r="L954" i="1"/>
  <c r="M954" i="1"/>
  <c r="B955" i="1"/>
  <c r="C955" i="1"/>
  <c r="D955" i="1"/>
  <c r="G955" i="1"/>
  <c r="I955" i="1"/>
  <c r="L955" i="1"/>
  <c r="M955" i="1"/>
  <c r="B956" i="1"/>
  <c r="C956" i="1"/>
  <c r="D956" i="1"/>
  <c r="G956" i="1"/>
  <c r="I956" i="1"/>
  <c r="L956" i="1"/>
  <c r="M956" i="1"/>
  <c r="B957" i="1"/>
  <c r="C957" i="1"/>
  <c r="D957" i="1"/>
  <c r="G957" i="1"/>
  <c r="I957" i="1"/>
  <c r="L957" i="1"/>
  <c r="M957" i="1"/>
  <c r="B958" i="1"/>
  <c r="C958" i="1"/>
  <c r="D958" i="1"/>
  <c r="G958" i="1"/>
  <c r="I958" i="1"/>
  <c r="L958" i="1"/>
  <c r="M958" i="1"/>
  <c r="B959" i="1"/>
  <c r="C959" i="1"/>
  <c r="D959" i="1"/>
  <c r="G959" i="1"/>
  <c r="I959" i="1"/>
  <c r="L959" i="1"/>
  <c r="M959" i="1"/>
  <c r="B960" i="1"/>
  <c r="C960" i="1"/>
  <c r="D960" i="1"/>
  <c r="G960" i="1"/>
  <c r="I960" i="1"/>
  <c r="L960" i="1"/>
  <c r="M960" i="1"/>
  <c r="B961" i="1"/>
  <c r="C961" i="1"/>
  <c r="D961" i="1"/>
  <c r="G961" i="1"/>
  <c r="I961" i="1"/>
  <c r="L961" i="1"/>
  <c r="M961" i="1"/>
  <c r="B962" i="1"/>
  <c r="C962" i="1"/>
  <c r="D962" i="1"/>
  <c r="G962" i="1"/>
  <c r="I962" i="1"/>
  <c r="L962" i="1"/>
  <c r="M962" i="1"/>
  <c r="B963" i="1"/>
  <c r="C963" i="1"/>
  <c r="D963" i="1"/>
  <c r="G963" i="1"/>
  <c r="I963" i="1"/>
  <c r="L963" i="1"/>
  <c r="M963" i="1"/>
  <c r="B964" i="1"/>
  <c r="C964" i="1"/>
  <c r="D964" i="1"/>
  <c r="G964" i="1"/>
  <c r="I964" i="1"/>
  <c r="L964" i="1"/>
  <c r="M964" i="1"/>
  <c r="B965" i="1"/>
  <c r="C965" i="1"/>
  <c r="D965" i="1"/>
  <c r="G965" i="1"/>
  <c r="I965" i="1"/>
  <c r="L965" i="1"/>
  <c r="M965" i="1"/>
  <c r="B966" i="1"/>
  <c r="C966" i="1"/>
  <c r="D966" i="1"/>
  <c r="G966" i="1"/>
  <c r="I966" i="1"/>
  <c r="L966" i="1"/>
  <c r="M966" i="1"/>
  <c r="B967" i="1"/>
  <c r="C967" i="1"/>
  <c r="D967" i="1"/>
  <c r="G967" i="1"/>
  <c r="I967" i="1"/>
  <c r="L967" i="1"/>
  <c r="M967" i="1"/>
  <c r="B968" i="1"/>
  <c r="C968" i="1"/>
  <c r="D968" i="1"/>
  <c r="G968" i="1"/>
  <c r="I968" i="1"/>
  <c r="L968" i="1"/>
  <c r="M968" i="1"/>
  <c r="B969" i="1"/>
  <c r="C969" i="1"/>
  <c r="D969" i="1"/>
  <c r="G969" i="1"/>
  <c r="I969" i="1"/>
  <c r="L969" i="1"/>
  <c r="M969" i="1"/>
  <c r="B970" i="1"/>
  <c r="C970" i="1"/>
  <c r="D970" i="1"/>
  <c r="G970" i="1"/>
  <c r="I970" i="1"/>
  <c r="L970" i="1"/>
  <c r="M970" i="1"/>
  <c r="B971" i="1"/>
  <c r="C971" i="1"/>
  <c r="D971" i="1"/>
  <c r="G971" i="1"/>
  <c r="I971" i="1"/>
  <c r="L971" i="1"/>
  <c r="M971" i="1"/>
  <c r="B972" i="1"/>
  <c r="C972" i="1"/>
  <c r="D972" i="1"/>
  <c r="G972" i="1"/>
  <c r="I972" i="1"/>
  <c r="L972" i="1"/>
  <c r="M972" i="1"/>
  <c r="B973" i="1"/>
  <c r="C973" i="1"/>
  <c r="D973" i="1"/>
  <c r="G973" i="1"/>
  <c r="I973" i="1"/>
  <c r="L973" i="1"/>
  <c r="M973" i="1"/>
  <c r="B974" i="1"/>
  <c r="C974" i="1"/>
  <c r="D974" i="1"/>
  <c r="G974" i="1"/>
  <c r="I974" i="1"/>
  <c r="L974" i="1"/>
  <c r="M974" i="1"/>
  <c r="B975" i="1"/>
  <c r="C975" i="1"/>
  <c r="D975" i="1"/>
  <c r="G975" i="1"/>
  <c r="I975" i="1"/>
  <c r="L975" i="1"/>
  <c r="M975" i="1"/>
  <c r="B976" i="1"/>
  <c r="C976" i="1"/>
  <c r="D976" i="1"/>
  <c r="G976" i="1"/>
  <c r="I976" i="1"/>
  <c r="L976" i="1"/>
  <c r="M976" i="1"/>
  <c r="B977" i="1"/>
  <c r="C977" i="1"/>
  <c r="D977" i="1"/>
  <c r="G977" i="1"/>
  <c r="I977" i="1"/>
  <c r="L977" i="1"/>
  <c r="M977" i="1"/>
  <c r="B978" i="1"/>
  <c r="C978" i="1"/>
  <c r="D978" i="1"/>
  <c r="G978" i="1"/>
  <c r="I978" i="1"/>
  <c r="L978" i="1"/>
  <c r="M978" i="1"/>
  <c r="B979" i="1"/>
  <c r="C979" i="1"/>
  <c r="D979" i="1"/>
  <c r="G979" i="1"/>
  <c r="I979" i="1"/>
  <c r="L979" i="1"/>
  <c r="M979" i="1"/>
  <c r="B980" i="1"/>
  <c r="C980" i="1"/>
  <c r="D980" i="1"/>
  <c r="G980" i="1"/>
  <c r="I980" i="1"/>
  <c r="L980" i="1"/>
  <c r="M980" i="1"/>
  <c r="B981" i="1"/>
  <c r="C981" i="1"/>
  <c r="D981" i="1"/>
  <c r="G981" i="1"/>
  <c r="I981" i="1"/>
  <c r="L981" i="1"/>
  <c r="M981" i="1"/>
  <c r="B982" i="1"/>
  <c r="C982" i="1"/>
  <c r="D982" i="1"/>
  <c r="G982" i="1"/>
  <c r="I982" i="1"/>
  <c r="L982" i="1"/>
  <c r="M982" i="1"/>
  <c r="B983" i="1"/>
  <c r="C983" i="1"/>
  <c r="D983" i="1"/>
  <c r="G983" i="1"/>
  <c r="I983" i="1"/>
  <c r="L983" i="1"/>
  <c r="M983" i="1"/>
  <c r="B984" i="1"/>
  <c r="C984" i="1"/>
  <c r="D984" i="1"/>
  <c r="G984" i="1"/>
  <c r="I984" i="1"/>
  <c r="L984" i="1"/>
  <c r="M984" i="1"/>
  <c r="B985" i="1"/>
  <c r="C985" i="1"/>
  <c r="D985" i="1"/>
  <c r="G985" i="1"/>
  <c r="I985" i="1"/>
  <c r="L985" i="1"/>
  <c r="M985" i="1"/>
  <c r="B986" i="1"/>
  <c r="C986" i="1"/>
  <c r="D986" i="1"/>
  <c r="G986" i="1"/>
  <c r="I986" i="1"/>
  <c r="L986" i="1"/>
  <c r="M986" i="1"/>
  <c r="B987" i="1"/>
  <c r="C987" i="1"/>
  <c r="D987" i="1"/>
  <c r="G987" i="1"/>
  <c r="I987" i="1"/>
  <c r="L987" i="1"/>
  <c r="M987" i="1"/>
  <c r="B988" i="1"/>
  <c r="C988" i="1"/>
  <c r="D988" i="1"/>
  <c r="G988" i="1"/>
  <c r="I988" i="1"/>
  <c r="L988" i="1"/>
  <c r="M988" i="1"/>
  <c r="B989" i="1"/>
  <c r="C989" i="1"/>
  <c r="D989" i="1"/>
  <c r="G989" i="1"/>
  <c r="I989" i="1"/>
  <c r="L989" i="1"/>
  <c r="M989" i="1"/>
  <c r="B990" i="1"/>
  <c r="C990" i="1"/>
  <c r="D990" i="1"/>
  <c r="G990" i="1"/>
  <c r="I990" i="1"/>
  <c r="L990" i="1"/>
  <c r="M990" i="1"/>
  <c r="B991" i="1"/>
  <c r="C991" i="1"/>
  <c r="D991" i="1"/>
  <c r="G991" i="1"/>
  <c r="I991" i="1"/>
  <c r="L991" i="1"/>
  <c r="M991" i="1"/>
  <c r="B992" i="1"/>
  <c r="C992" i="1"/>
  <c r="D992" i="1"/>
  <c r="G992" i="1"/>
  <c r="I992" i="1"/>
  <c r="L992" i="1"/>
  <c r="M992" i="1"/>
  <c r="B993" i="1"/>
  <c r="C993" i="1"/>
  <c r="D993" i="1"/>
  <c r="G993" i="1"/>
  <c r="I993" i="1"/>
  <c r="L993" i="1"/>
  <c r="M993" i="1"/>
  <c r="B994" i="1"/>
  <c r="C994" i="1"/>
  <c r="D994" i="1"/>
  <c r="G994" i="1"/>
  <c r="I994" i="1"/>
  <c r="L994" i="1"/>
  <c r="M994" i="1"/>
  <c r="B995" i="1"/>
  <c r="C995" i="1"/>
  <c r="D995" i="1"/>
  <c r="G995" i="1"/>
  <c r="I995" i="1"/>
  <c r="L995" i="1"/>
  <c r="M995" i="1"/>
  <c r="B996" i="1"/>
  <c r="C996" i="1"/>
  <c r="D996" i="1"/>
  <c r="G996" i="1"/>
  <c r="I996" i="1"/>
  <c r="L996" i="1"/>
  <c r="M996" i="1"/>
  <c r="B997" i="1"/>
  <c r="C997" i="1"/>
  <c r="D997" i="1"/>
  <c r="G997" i="1"/>
  <c r="I997" i="1"/>
  <c r="L997" i="1"/>
  <c r="M997" i="1"/>
  <c r="B998" i="1"/>
  <c r="C998" i="1"/>
  <c r="D998" i="1"/>
  <c r="G998" i="1"/>
  <c r="I998" i="1"/>
  <c r="L998" i="1"/>
  <c r="M998" i="1"/>
  <c r="B999" i="1"/>
  <c r="C999" i="1"/>
  <c r="D999" i="1"/>
  <c r="G999" i="1"/>
  <c r="I999" i="1"/>
  <c r="L999" i="1"/>
  <c r="M999" i="1"/>
  <c r="B1000" i="1"/>
  <c r="C1000" i="1"/>
  <c r="D1000" i="1"/>
  <c r="G1000" i="1"/>
  <c r="I1000" i="1"/>
  <c r="L1000" i="1"/>
  <c r="M1000" i="1"/>
  <c r="B1001" i="1"/>
  <c r="C1001" i="1"/>
  <c r="D1001" i="1"/>
  <c r="G1001" i="1"/>
  <c r="I1001" i="1"/>
  <c r="L1001" i="1"/>
  <c r="M1001" i="1"/>
  <c r="B1002" i="1"/>
  <c r="C1002" i="1"/>
  <c r="D1002" i="1"/>
  <c r="G1002" i="1"/>
  <c r="I1002" i="1"/>
  <c r="L1002" i="1"/>
  <c r="M1002" i="1"/>
  <c r="B1003" i="1"/>
  <c r="C1003" i="1"/>
  <c r="D1003" i="1"/>
  <c r="G1003" i="1"/>
  <c r="I1003" i="1"/>
  <c r="L1003" i="1"/>
  <c r="M1003" i="1"/>
  <c r="B1004" i="1"/>
  <c r="C1004" i="1"/>
  <c r="D1004" i="1"/>
  <c r="G1004" i="1"/>
  <c r="I1004" i="1"/>
  <c r="L1004" i="1"/>
  <c r="M1004" i="1"/>
  <c r="B1005" i="1"/>
  <c r="C1005" i="1"/>
  <c r="D1005" i="1"/>
  <c r="G1005" i="1"/>
  <c r="I1005" i="1"/>
  <c r="L1005" i="1"/>
  <c r="M1005" i="1"/>
  <c r="B1006" i="1"/>
  <c r="C1006" i="1"/>
  <c r="D1006" i="1"/>
  <c r="G1006" i="1"/>
  <c r="I1006" i="1"/>
  <c r="L1006" i="1"/>
  <c r="M1006" i="1"/>
  <c r="B1007" i="1"/>
  <c r="C1007" i="1"/>
  <c r="D1007" i="1"/>
  <c r="G1007" i="1"/>
  <c r="I1007" i="1"/>
  <c r="L1007" i="1"/>
  <c r="M1007" i="1"/>
  <c r="B1008" i="1"/>
  <c r="C1008" i="1"/>
  <c r="D1008" i="1"/>
  <c r="G1008" i="1"/>
  <c r="I1008" i="1"/>
  <c r="L1008" i="1"/>
  <c r="M1008" i="1"/>
  <c r="B1009" i="1"/>
  <c r="C1009" i="1"/>
  <c r="D1009" i="1"/>
  <c r="G1009" i="1"/>
  <c r="I1009" i="1"/>
  <c r="L1009" i="1"/>
  <c r="M1009" i="1"/>
  <c r="B1010" i="1"/>
  <c r="C1010" i="1"/>
  <c r="D1010" i="1"/>
  <c r="G1010" i="1"/>
  <c r="I1010" i="1"/>
  <c r="L1010" i="1"/>
  <c r="M1010" i="1"/>
  <c r="B1011" i="1"/>
  <c r="C1011" i="1"/>
  <c r="D1011" i="1"/>
  <c r="G1011" i="1"/>
  <c r="I1011" i="1"/>
  <c r="L1011" i="1"/>
  <c r="M1011" i="1"/>
  <c r="B1012" i="1"/>
  <c r="C1012" i="1"/>
  <c r="D1012" i="1"/>
  <c r="G1012" i="1"/>
  <c r="I1012" i="1"/>
  <c r="L1012" i="1"/>
  <c r="M1012" i="1"/>
  <c r="B1013" i="1"/>
  <c r="C1013" i="1"/>
  <c r="D1013" i="1"/>
  <c r="G1013" i="1"/>
  <c r="I1013" i="1"/>
  <c r="L1013" i="1"/>
  <c r="M1013" i="1"/>
  <c r="B1014" i="1"/>
  <c r="C1014" i="1"/>
  <c r="D1014" i="1"/>
  <c r="G1014" i="1"/>
  <c r="I1014" i="1"/>
  <c r="L1014" i="1"/>
  <c r="M1014" i="1"/>
  <c r="B1015" i="1"/>
  <c r="C1015" i="1"/>
  <c r="D1015" i="1"/>
  <c r="G1015" i="1"/>
  <c r="I1015" i="1"/>
  <c r="L1015" i="1"/>
  <c r="M1015" i="1"/>
  <c r="B1016" i="1"/>
  <c r="C1016" i="1"/>
  <c r="D1016" i="1"/>
  <c r="G1016" i="1"/>
  <c r="I1016" i="1"/>
  <c r="L1016" i="1"/>
  <c r="M1016" i="1"/>
  <c r="B1017" i="1"/>
  <c r="C1017" i="1"/>
  <c r="D1017" i="1"/>
  <c r="G1017" i="1"/>
  <c r="I1017" i="1"/>
  <c r="L1017" i="1"/>
  <c r="M1017" i="1"/>
  <c r="B1018" i="1"/>
  <c r="C1018" i="1"/>
  <c r="D1018" i="1"/>
  <c r="G1018" i="1"/>
  <c r="I1018" i="1"/>
  <c r="L1018" i="1"/>
  <c r="M1018" i="1"/>
  <c r="B1019" i="1"/>
  <c r="C1019" i="1"/>
  <c r="D1019" i="1"/>
  <c r="G1019" i="1"/>
  <c r="I1019" i="1"/>
  <c r="L1019" i="1"/>
  <c r="M1019" i="1"/>
  <c r="R321" i="1" l="1"/>
  <c r="R322" i="1"/>
  <c r="R323" i="1"/>
  <c r="R324" i="1"/>
  <c r="R325" i="1"/>
  <c r="R326" i="1"/>
  <c r="R327" i="1"/>
  <c r="U97" i="1" l="1"/>
  <c r="S184" i="1"/>
  <c r="T268" i="1"/>
  <c r="U362" i="1"/>
  <c r="S365" i="1"/>
  <c r="U366" i="1"/>
  <c r="S372" i="1"/>
  <c r="U374" i="1"/>
  <c r="S375" i="1"/>
  <c r="U375" i="1"/>
  <c r="T381" i="1"/>
  <c r="K17" i="4"/>
  <c r="U73" i="1"/>
  <c r="U75" i="1"/>
  <c r="U76" i="1"/>
  <c r="U77" i="1"/>
  <c r="U78" i="1"/>
  <c r="U79" i="1"/>
  <c r="U80" i="1"/>
  <c r="U81" i="1"/>
  <c r="U82" i="1"/>
  <c r="U84" i="1"/>
  <c r="U85" i="1"/>
  <c r="U86" i="1"/>
  <c r="U87" i="1"/>
  <c r="U88" i="1"/>
  <c r="U90" i="1"/>
  <c r="U91" i="1"/>
  <c r="U92" i="1"/>
  <c r="U93" i="1"/>
  <c r="U94" i="1"/>
  <c r="U95" i="1"/>
  <c r="U96" i="1"/>
  <c r="U98" i="1"/>
  <c r="U99" i="1"/>
  <c r="U100" i="1"/>
  <c r="U102" i="1"/>
  <c r="U103" i="1"/>
  <c r="U104" i="1"/>
  <c r="U106" i="1"/>
  <c r="U107" i="1"/>
  <c r="U108" i="1"/>
  <c r="U110" i="1"/>
  <c r="U111" i="1"/>
  <c r="U113" i="1"/>
  <c r="U114" i="1"/>
  <c r="U115" i="1"/>
  <c r="U116" i="1"/>
  <c r="U117" i="1"/>
  <c r="U118" i="1"/>
  <c r="U119" i="1"/>
  <c r="U121" i="1"/>
  <c r="U122" i="1"/>
  <c r="U123" i="1"/>
  <c r="U124" i="1"/>
  <c r="U125" i="1"/>
  <c r="U127" i="1"/>
  <c r="U128" i="1"/>
  <c r="U129" i="1"/>
  <c r="U130" i="1"/>
  <c r="U131" i="1"/>
  <c r="U132" i="1"/>
  <c r="U133" i="1"/>
  <c r="U134" i="1"/>
  <c r="U135" i="1"/>
  <c r="U137" i="1"/>
  <c r="U138" i="1"/>
  <c r="U139" i="1"/>
  <c r="U140" i="1"/>
  <c r="U141" i="1"/>
  <c r="U143" i="1"/>
  <c r="U144" i="1"/>
  <c r="U145" i="1"/>
  <c r="U146" i="1"/>
  <c r="U74" i="1"/>
  <c r="U83" i="1"/>
  <c r="AP18" i="7"/>
  <c r="AP20" i="7"/>
  <c r="AP22" i="7"/>
  <c r="AP24" i="7"/>
  <c r="AP26" i="7"/>
  <c r="AP28" i="7"/>
  <c r="T77" i="1"/>
  <c r="T78" i="1"/>
  <c r="T79" i="1"/>
  <c r="T80" i="1"/>
  <c r="T74" i="1"/>
  <c r="T75" i="1"/>
  <c r="T76" i="1"/>
  <c r="T81" i="1"/>
  <c r="T82" i="1"/>
  <c r="T83" i="1"/>
  <c r="T84" i="1"/>
  <c r="T73" i="1"/>
  <c r="T85" i="1"/>
  <c r="T86" i="1"/>
  <c r="T87" i="1"/>
  <c r="T88" i="1"/>
  <c r="T90" i="1"/>
  <c r="T91" i="1"/>
  <c r="T92" i="1"/>
  <c r="T93" i="1"/>
  <c r="T94" i="1"/>
  <c r="T95" i="1"/>
  <c r="T96" i="1"/>
  <c r="T97" i="1"/>
  <c r="T98" i="1"/>
  <c r="T99" i="1"/>
  <c r="T100" i="1"/>
  <c r="T102" i="1"/>
  <c r="T103" i="1"/>
  <c r="T104" i="1"/>
  <c r="T106" i="1"/>
  <c r="T107" i="1"/>
  <c r="T108" i="1"/>
  <c r="T110" i="1"/>
  <c r="T111" i="1"/>
  <c r="T113" i="1"/>
  <c r="T114" i="1"/>
  <c r="T115" i="1"/>
  <c r="T116" i="1"/>
  <c r="T117" i="1"/>
  <c r="T118" i="1"/>
  <c r="T119" i="1"/>
  <c r="T121" i="1"/>
  <c r="T122" i="1"/>
  <c r="T123" i="1"/>
  <c r="T124" i="1"/>
  <c r="T125" i="1"/>
  <c r="T127" i="1"/>
  <c r="T128" i="1"/>
  <c r="T129" i="1"/>
  <c r="T130" i="1"/>
  <c r="T131" i="1"/>
  <c r="T132" i="1"/>
  <c r="T133" i="1"/>
  <c r="T134" i="1"/>
  <c r="T135" i="1"/>
  <c r="T137" i="1"/>
  <c r="T138" i="1"/>
  <c r="T139" i="1"/>
  <c r="T140" i="1"/>
  <c r="T141" i="1"/>
  <c r="T143" i="1"/>
  <c r="T144" i="1"/>
  <c r="T145" i="1"/>
  <c r="T146" i="1"/>
  <c r="R66" i="1"/>
  <c r="R62" i="1"/>
  <c r="R61" i="1"/>
  <c r="U61" i="1"/>
  <c r="S61" i="1"/>
  <c r="T61" i="1"/>
  <c r="U59" i="1"/>
  <c r="U55" i="1"/>
  <c r="U54" i="1"/>
  <c r="U53" i="1"/>
  <c r="U52" i="1"/>
  <c r="U51" i="1"/>
  <c r="U50" i="1"/>
  <c r="U49" i="1"/>
  <c r="R20" i="1"/>
  <c r="U48" i="1"/>
  <c r="R48" i="1"/>
  <c r="R49" i="1"/>
  <c r="R50" i="1"/>
  <c r="R51" i="1"/>
  <c r="R52" i="1"/>
  <c r="R53" i="1"/>
  <c r="R54" i="1"/>
  <c r="R44" i="1"/>
  <c r="U44" i="1"/>
  <c r="E6" i="4"/>
  <c r="B2" i="7"/>
  <c r="Q6" i="1"/>
  <c r="Q7" i="1"/>
  <c r="Q8" i="1" s="1"/>
  <c r="Q9" i="1" s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Q41" i="1" s="1"/>
  <c r="Q42" i="1" s="1"/>
  <c r="Q43" i="1" s="1"/>
  <c r="Q44" i="1" s="1"/>
  <c r="Q45" i="1" s="1"/>
  <c r="Q46" i="1" s="1"/>
  <c r="Q47" i="1" s="1"/>
  <c r="Q48" i="1" s="1"/>
  <c r="Q49" i="1" s="1"/>
  <c r="Q50" i="1" s="1"/>
  <c r="Q51" i="1" s="1"/>
  <c r="Q52" i="1" s="1"/>
  <c r="Q53" i="1" s="1"/>
  <c r="Q54" i="1" s="1"/>
  <c r="Q55" i="1" s="1"/>
  <c r="Q56" i="1" s="1"/>
  <c r="Q57" i="1" s="1"/>
  <c r="Q58" i="1" s="1"/>
  <c r="Q59" i="1" s="1"/>
  <c r="Q60" i="1" s="1"/>
  <c r="Q61" i="1" s="1"/>
  <c r="Q62" i="1" s="1"/>
  <c r="Q63" i="1" s="1"/>
  <c r="Q64" i="1" s="1"/>
  <c r="Q65" i="1" s="1"/>
  <c r="Q66" i="1" s="1"/>
  <c r="Q67" i="1" s="1"/>
  <c r="Q68" i="1" s="1"/>
  <c r="Q69" i="1" s="1"/>
  <c r="Q70" i="1" s="1"/>
  <c r="Q71" i="1" s="1"/>
  <c r="Q72" i="1" s="1"/>
  <c r="Q73" i="1" s="1"/>
  <c r="Q74" i="1" s="1"/>
  <c r="Q75" i="1" s="1"/>
  <c r="Q76" i="1" s="1"/>
  <c r="Q77" i="1" s="1"/>
  <c r="Q78" i="1" s="1"/>
  <c r="Q79" i="1" s="1"/>
  <c r="Q80" i="1" s="1"/>
  <c r="Q81" i="1" s="1"/>
  <c r="Q82" i="1" s="1"/>
  <c r="Q83" i="1" s="1"/>
  <c r="Q84" i="1" s="1"/>
  <c r="Q85" i="1" s="1"/>
  <c r="Q86" i="1" s="1"/>
  <c r="Q87" i="1" s="1"/>
  <c r="Q88" i="1" s="1"/>
  <c r="Q89" i="1" s="1"/>
  <c r="Q90" i="1" s="1"/>
  <c r="Q91" i="1" s="1"/>
  <c r="Q92" i="1" s="1"/>
  <c r="Q93" i="1" s="1"/>
  <c r="Q94" i="1" s="1"/>
  <c r="Q95" i="1" s="1"/>
  <c r="Q96" i="1" s="1"/>
  <c r="Q97" i="1" s="1"/>
  <c r="Q98" i="1" s="1"/>
  <c r="Q99" i="1" s="1"/>
  <c r="Q100" i="1" s="1"/>
  <c r="Q101" i="1" s="1"/>
  <c r="Q102" i="1" s="1"/>
  <c r="Q103" i="1" s="1"/>
  <c r="Q104" i="1" s="1"/>
  <c r="Q105" i="1" s="1"/>
  <c r="Q106" i="1" s="1"/>
  <c r="Q107" i="1" s="1"/>
  <c r="Q108" i="1" s="1"/>
  <c r="Q109" i="1" s="1"/>
  <c r="Q110" i="1" s="1"/>
  <c r="Q111" i="1" s="1"/>
  <c r="Q112" i="1" s="1"/>
  <c r="Q113" i="1" s="1"/>
  <c r="Q114" i="1" s="1"/>
  <c r="Q115" i="1" s="1"/>
  <c r="Q116" i="1" s="1"/>
  <c r="Q117" i="1" s="1"/>
  <c r="Q118" i="1" s="1"/>
  <c r="Q119" i="1" s="1"/>
  <c r="Q120" i="1" s="1"/>
  <c r="Q121" i="1" s="1"/>
  <c r="Q122" i="1" s="1"/>
  <c r="Q123" i="1" s="1"/>
  <c r="Q124" i="1" s="1"/>
  <c r="Q125" i="1" s="1"/>
  <c r="Q126" i="1" s="1"/>
  <c r="Q127" i="1" s="1"/>
  <c r="Q128" i="1" s="1"/>
  <c r="Q129" i="1" s="1"/>
  <c r="Q130" i="1" s="1"/>
  <c r="Q131" i="1" s="1"/>
  <c r="Q132" i="1" s="1"/>
  <c r="Q133" i="1" s="1"/>
  <c r="Q134" i="1" s="1"/>
  <c r="Q135" i="1" s="1"/>
  <c r="Q136" i="1" s="1"/>
  <c r="Q137" i="1" s="1"/>
  <c r="Q138" i="1" s="1"/>
  <c r="Q139" i="1" s="1"/>
  <c r="Q140" i="1" s="1"/>
  <c r="Q141" i="1" s="1"/>
  <c r="Q142" i="1" s="1"/>
  <c r="Q143" i="1" s="1"/>
  <c r="Q144" i="1" s="1"/>
  <c r="Q145" i="1" s="1"/>
  <c r="Q146" i="1" s="1"/>
  <c r="Q147" i="1" s="1"/>
  <c r="Q148" i="1" s="1"/>
  <c r="Q149" i="1" s="1"/>
  <c r="Q150" i="1" s="1"/>
  <c r="Q151" i="1" s="1"/>
  <c r="Q152" i="1" s="1"/>
  <c r="Q153" i="1" s="1"/>
  <c r="Q154" i="1" s="1"/>
  <c r="Q155" i="1" s="1"/>
  <c r="Q156" i="1" s="1"/>
  <c r="Q157" i="1" s="1"/>
  <c r="Q158" i="1" s="1"/>
  <c r="Q159" i="1" s="1"/>
  <c r="Q160" i="1" s="1"/>
  <c r="Q161" i="1" s="1"/>
  <c r="Q162" i="1" s="1"/>
  <c r="Q163" i="1" s="1"/>
  <c r="Q164" i="1" s="1"/>
  <c r="Q165" i="1" s="1"/>
  <c r="Q166" i="1" s="1"/>
  <c r="Q167" i="1" s="1"/>
  <c r="Q168" i="1" s="1"/>
  <c r="Q169" i="1" s="1"/>
  <c r="Q170" i="1" s="1"/>
  <c r="Q171" i="1" s="1"/>
  <c r="Q172" i="1" s="1"/>
  <c r="Q173" i="1" s="1"/>
  <c r="Q174" i="1" s="1"/>
  <c r="Q175" i="1" s="1"/>
  <c r="Q176" i="1" s="1"/>
  <c r="Q177" i="1" s="1"/>
  <c r="Q178" i="1" s="1"/>
  <c r="Q179" i="1" s="1"/>
  <c r="Q180" i="1" s="1"/>
  <c r="Q181" i="1" s="1"/>
  <c r="Q182" i="1" s="1"/>
  <c r="Q183" i="1" s="1"/>
  <c r="Q184" i="1" s="1"/>
  <c r="Q185" i="1" s="1"/>
  <c r="Q186" i="1" s="1"/>
  <c r="Q187" i="1" s="1"/>
  <c r="Q188" i="1" s="1"/>
  <c r="Q189" i="1" s="1"/>
  <c r="Q190" i="1" s="1"/>
  <c r="Q191" i="1" s="1"/>
  <c r="Q192" i="1" s="1"/>
  <c r="Q193" i="1" s="1"/>
  <c r="Q194" i="1" s="1"/>
  <c r="Q195" i="1" s="1"/>
  <c r="Q196" i="1" s="1"/>
  <c r="Q197" i="1" s="1"/>
  <c r="Q198" i="1" s="1"/>
  <c r="Q199" i="1" s="1"/>
  <c r="Q200" i="1" s="1"/>
  <c r="Q201" i="1" s="1"/>
  <c r="Q202" i="1" s="1"/>
  <c r="Q203" i="1" s="1"/>
  <c r="Q204" i="1" s="1"/>
  <c r="Q205" i="1" s="1"/>
  <c r="Q206" i="1" s="1"/>
  <c r="Q207" i="1" s="1"/>
  <c r="Q208" i="1" s="1"/>
  <c r="Q209" i="1" s="1"/>
  <c r="Q210" i="1" s="1"/>
  <c r="Q211" i="1" s="1"/>
  <c r="Q212" i="1" s="1"/>
  <c r="Q213" i="1" s="1"/>
  <c r="Q214" i="1" s="1"/>
  <c r="Q215" i="1" s="1"/>
  <c r="Q216" i="1" s="1"/>
  <c r="Q217" i="1" s="1"/>
  <c r="Q218" i="1" s="1"/>
  <c r="Q219" i="1" s="1"/>
  <c r="Q220" i="1" s="1"/>
  <c r="Q221" i="1" s="1"/>
  <c r="Q222" i="1" s="1"/>
  <c r="Q223" i="1" s="1"/>
  <c r="Q224" i="1" s="1"/>
  <c r="Q225" i="1" s="1"/>
  <c r="Q226" i="1" s="1"/>
  <c r="Q227" i="1" s="1"/>
  <c r="Q228" i="1" s="1"/>
  <c r="Q229" i="1" s="1"/>
  <c r="Q230" i="1" s="1"/>
  <c r="Q231" i="1" s="1"/>
  <c r="Q232" i="1" s="1"/>
  <c r="Q233" i="1" s="1"/>
  <c r="Q234" i="1" s="1"/>
  <c r="Q235" i="1" s="1"/>
  <c r="Q236" i="1" s="1"/>
  <c r="Q237" i="1" s="1"/>
  <c r="Q238" i="1" s="1"/>
  <c r="Q239" i="1" s="1"/>
  <c r="Q240" i="1" s="1"/>
  <c r="Q241" i="1" s="1"/>
  <c r="Q242" i="1" s="1"/>
  <c r="Q243" i="1" s="1"/>
  <c r="Q244" i="1" s="1"/>
  <c r="Q245" i="1" s="1"/>
  <c r="Q246" i="1" s="1"/>
  <c r="Q247" i="1" s="1"/>
  <c r="Q248" i="1" s="1"/>
  <c r="Q249" i="1" s="1"/>
  <c r="Q250" i="1" s="1"/>
  <c r="Q251" i="1" s="1"/>
  <c r="Q252" i="1" s="1"/>
  <c r="Q253" i="1" s="1"/>
  <c r="Q254" i="1" s="1"/>
  <c r="Q255" i="1" s="1"/>
  <c r="Q256" i="1" s="1"/>
  <c r="Q257" i="1" s="1"/>
  <c r="Q258" i="1" s="1"/>
  <c r="Q259" i="1" s="1"/>
  <c r="Q260" i="1" s="1"/>
  <c r="Q261" i="1" s="1"/>
  <c r="Q262" i="1" s="1"/>
  <c r="Q263" i="1" s="1"/>
  <c r="Q264" i="1" s="1"/>
  <c r="Q265" i="1" s="1"/>
  <c r="Q266" i="1" s="1"/>
  <c r="Q267" i="1" s="1"/>
  <c r="Q268" i="1" s="1"/>
  <c r="Q269" i="1" s="1"/>
  <c r="Q270" i="1" s="1"/>
  <c r="Q271" i="1" s="1"/>
  <c r="Q272" i="1" s="1"/>
  <c r="Q273" i="1" s="1"/>
  <c r="Q274" i="1" s="1"/>
  <c r="Q275" i="1" s="1"/>
  <c r="Q276" i="1" s="1"/>
  <c r="Q277" i="1" s="1"/>
  <c r="Q278" i="1" s="1"/>
  <c r="Q279" i="1" s="1"/>
  <c r="Q280" i="1" s="1"/>
  <c r="Q281" i="1" s="1"/>
  <c r="Q282" i="1" s="1"/>
  <c r="Q283" i="1" s="1"/>
  <c r="Q284" i="1" s="1"/>
  <c r="Q285" i="1" s="1"/>
  <c r="Q286" i="1" s="1"/>
  <c r="Q287" i="1" s="1"/>
  <c r="Q288" i="1" s="1"/>
  <c r="Q289" i="1" s="1"/>
  <c r="Q290" i="1" s="1"/>
  <c r="Q291" i="1" s="1"/>
  <c r="Q292" i="1" s="1"/>
  <c r="Q293" i="1" s="1"/>
  <c r="Q294" i="1" s="1"/>
  <c r="Q295" i="1" s="1"/>
  <c r="Q296" i="1" s="1"/>
  <c r="Q297" i="1" s="1"/>
  <c r="Q298" i="1" s="1"/>
  <c r="Q299" i="1" s="1"/>
  <c r="Q300" i="1" s="1"/>
  <c r="Q301" i="1" s="1"/>
  <c r="Q302" i="1" s="1"/>
  <c r="Q303" i="1" s="1"/>
  <c r="Q304" i="1" s="1"/>
  <c r="Q305" i="1" s="1"/>
  <c r="Q306" i="1" s="1"/>
  <c r="Q307" i="1" s="1"/>
  <c r="Q308" i="1" s="1"/>
  <c r="Q309" i="1" s="1"/>
  <c r="Q310" i="1" s="1"/>
  <c r="Q311" i="1" s="1"/>
  <c r="Q312" i="1" s="1"/>
  <c r="Q313" i="1" s="1"/>
  <c r="Q314" i="1" s="1"/>
  <c r="Q315" i="1" s="1"/>
  <c r="Q316" i="1" s="1"/>
  <c r="Q317" i="1" s="1"/>
  <c r="Q318" i="1" s="1"/>
  <c r="Q319" i="1" s="1"/>
  <c r="Q320" i="1" s="1"/>
  <c r="K7" i="4"/>
  <c r="K8" i="4"/>
  <c r="K9" i="4"/>
  <c r="K10" i="4"/>
  <c r="K11" i="4"/>
  <c r="K12" i="4"/>
  <c r="K13" i="4"/>
  <c r="K14" i="4"/>
  <c r="K15" i="4"/>
  <c r="K16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6" i="4"/>
  <c r="N30" i="2"/>
  <c r="N29" i="2"/>
  <c r="K6" i="5"/>
  <c r="K8" i="5"/>
  <c r="R14" i="1"/>
  <c r="R29" i="1"/>
  <c r="R117" i="1"/>
  <c r="R132" i="1"/>
  <c r="R133" i="1"/>
  <c r="R11" i="1"/>
  <c r="R12" i="1"/>
  <c r="R6" i="1"/>
  <c r="R7" i="1"/>
  <c r="R32" i="1"/>
  <c r="R33" i="1"/>
  <c r="R27" i="1"/>
  <c r="R28" i="1"/>
  <c r="R30" i="1"/>
  <c r="R31" i="1"/>
  <c r="R46" i="1"/>
  <c r="R88" i="1"/>
  <c r="R92" i="1"/>
  <c r="R93" i="1"/>
  <c r="R102" i="1"/>
  <c r="R107" i="1"/>
  <c r="R79" i="1"/>
  <c r="R81" i="1"/>
  <c r="R96" i="1"/>
  <c r="R110" i="1"/>
  <c r="R111" i="1"/>
  <c r="R99" i="1"/>
  <c r="R116" i="1"/>
  <c r="R131" i="1"/>
  <c r="R134" i="1"/>
  <c r="R135" i="1"/>
  <c r="R145" i="1"/>
  <c r="R10" i="1"/>
  <c r="R13" i="1"/>
  <c r="R22" i="1"/>
  <c r="R34" i="1"/>
  <c r="R60" i="1"/>
  <c r="R94" i="1"/>
  <c r="R139" i="1"/>
  <c r="R140" i="1"/>
  <c r="R25" i="1"/>
  <c r="R26" i="1"/>
  <c r="R65" i="1"/>
  <c r="R141" i="1"/>
  <c r="R8" i="1"/>
  <c r="R15" i="1"/>
  <c r="R72" i="1"/>
  <c r="R82" i="1"/>
  <c r="R17" i="1"/>
  <c r="R19" i="1"/>
  <c r="R38" i="1"/>
  <c r="R39" i="1"/>
  <c r="R42" i="1"/>
  <c r="R43" i="1"/>
  <c r="R47" i="1"/>
  <c r="R57" i="1"/>
  <c r="R58" i="1"/>
  <c r="R63" i="1"/>
  <c r="L39" i="5" s="1"/>
  <c r="R64" i="1"/>
  <c r="R71" i="1"/>
  <c r="R75" i="1"/>
  <c r="R76" i="1"/>
  <c r="R84" i="1"/>
  <c r="R90" i="1"/>
  <c r="R97" i="1"/>
  <c r="R103" i="1"/>
  <c r="R104" i="1"/>
  <c r="R106" i="1"/>
  <c r="R113" i="1"/>
  <c r="R114" i="1"/>
  <c r="R121" i="1"/>
  <c r="R122" i="1"/>
  <c r="R123" i="1"/>
  <c r="R127" i="1"/>
  <c r="R128" i="1"/>
  <c r="R137" i="1"/>
  <c r="R138" i="1"/>
  <c r="R144" i="1"/>
  <c r="R77" i="1"/>
  <c r="R78" i="1"/>
  <c r="R80" i="1"/>
  <c r="R118" i="1"/>
  <c r="R119" i="1"/>
  <c r="R124" i="1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K10" i="5"/>
  <c r="K11" i="5"/>
  <c r="R98" i="1"/>
  <c r="K12" i="5"/>
  <c r="K13" i="5"/>
  <c r="K14" i="5"/>
  <c r="K15" i="5"/>
  <c r="K16" i="5"/>
  <c r="R130" i="1"/>
  <c r="K17" i="5"/>
  <c r="R143" i="1"/>
  <c r="K18" i="5"/>
  <c r="K19" i="5"/>
  <c r="K20" i="5"/>
  <c r="K21" i="5"/>
  <c r="K22" i="5"/>
  <c r="K23" i="5"/>
  <c r="K24" i="5"/>
  <c r="K25" i="5"/>
  <c r="K26" i="5"/>
  <c r="R86" i="1"/>
  <c r="K27" i="5"/>
  <c r="K28" i="5"/>
  <c r="K29" i="5"/>
  <c r="R85" i="1"/>
  <c r="R146" i="1"/>
  <c r="K30" i="5"/>
  <c r="K31" i="5"/>
  <c r="K32" i="5"/>
  <c r="K33" i="5"/>
  <c r="K34" i="5"/>
  <c r="K35" i="5"/>
  <c r="K36" i="5"/>
  <c r="K37" i="5"/>
  <c r="R100" i="1"/>
  <c r="R115" i="1"/>
  <c r="K38" i="5"/>
  <c r="R87" i="1"/>
  <c r="R95" i="1"/>
  <c r="K39" i="5"/>
  <c r="K40" i="5"/>
  <c r="K41" i="5"/>
  <c r="K42" i="5"/>
  <c r="K43" i="5"/>
  <c r="L43" i="5"/>
  <c r="K44" i="5"/>
  <c r="K46" i="5"/>
  <c r="K47" i="5"/>
  <c r="K48" i="5"/>
  <c r="K49" i="5"/>
  <c r="K50" i="5"/>
  <c r="K51" i="5"/>
  <c r="L51" i="5"/>
  <c r="K52" i="5"/>
  <c r="K53" i="5"/>
  <c r="K54" i="5"/>
  <c r="K55" i="5"/>
  <c r="K56" i="5"/>
  <c r="L56" i="5"/>
  <c r="K57" i="5"/>
  <c r="L57" i="5"/>
  <c r="K58" i="5"/>
  <c r="L58" i="5"/>
  <c r="K59" i="5"/>
  <c r="L59" i="5"/>
  <c r="K60" i="5"/>
  <c r="L60" i="5"/>
  <c r="K61" i="5"/>
  <c r="L61" i="5"/>
  <c r="K62" i="5"/>
  <c r="L62" i="5"/>
  <c r="K63" i="5"/>
  <c r="L63" i="5"/>
  <c r="K64" i="5"/>
  <c r="L64" i="5"/>
  <c r="K65" i="5"/>
  <c r="L65" i="5"/>
  <c r="K66" i="5"/>
  <c r="L66" i="5"/>
  <c r="K67" i="5"/>
  <c r="L67" i="5"/>
  <c r="K68" i="5"/>
  <c r="L68" i="5"/>
  <c r="K69" i="5"/>
  <c r="L69" i="5"/>
  <c r="K70" i="5"/>
  <c r="L70" i="5"/>
  <c r="K71" i="5"/>
  <c r="L71" i="5"/>
  <c r="K72" i="5"/>
  <c r="L72" i="5"/>
  <c r="K73" i="5"/>
  <c r="L73" i="5"/>
  <c r="K74" i="5"/>
  <c r="L74" i="5"/>
  <c r="K75" i="5"/>
  <c r="L75" i="5"/>
  <c r="K76" i="5"/>
  <c r="L76" i="5"/>
  <c r="K77" i="5"/>
  <c r="L77" i="5"/>
  <c r="K78" i="5"/>
  <c r="L78" i="5"/>
  <c r="K79" i="5"/>
  <c r="L79" i="5"/>
  <c r="K80" i="5"/>
  <c r="L80" i="5"/>
  <c r="K81" i="5"/>
  <c r="L81" i="5"/>
  <c r="K82" i="5"/>
  <c r="L82" i="5"/>
  <c r="K83" i="5"/>
  <c r="L83" i="5"/>
  <c r="K84" i="5"/>
  <c r="L84" i="5"/>
  <c r="K85" i="5"/>
  <c r="L85" i="5"/>
  <c r="K86" i="5"/>
  <c r="L86" i="5"/>
  <c r="K87" i="5"/>
  <c r="L87" i="5"/>
  <c r="K88" i="5"/>
  <c r="L88" i="5"/>
  <c r="K89" i="5"/>
  <c r="L89" i="5"/>
  <c r="K90" i="5"/>
  <c r="L90" i="5"/>
  <c r="K91" i="5"/>
  <c r="L91" i="5"/>
  <c r="K92" i="5"/>
  <c r="L92" i="5"/>
  <c r="K93" i="5"/>
  <c r="L93" i="5"/>
  <c r="K94" i="5"/>
  <c r="L94" i="5"/>
  <c r="K95" i="5"/>
  <c r="L95" i="5"/>
  <c r="K96" i="5"/>
  <c r="L96" i="5"/>
  <c r="K97" i="5"/>
  <c r="L97" i="5"/>
  <c r="K98" i="5"/>
  <c r="L98" i="5"/>
  <c r="K99" i="5"/>
  <c r="L99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R1029" i="1"/>
  <c r="R1028" i="1"/>
  <c r="R1027" i="1"/>
  <c r="R1026" i="1"/>
  <c r="R1025" i="1"/>
  <c r="R1024" i="1"/>
  <c r="R1023" i="1"/>
  <c r="R1022" i="1"/>
  <c r="R1021" i="1"/>
  <c r="R1020" i="1"/>
  <c r="R1019" i="1"/>
  <c r="R1018" i="1"/>
  <c r="R1017" i="1"/>
  <c r="R1016" i="1"/>
  <c r="R1015" i="1"/>
  <c r="R1014" i="1"/>
  <c r="R1013" i="1"/>
  <c r="R1012" i="1"/>
  <c r="R1011" i="1"/>
  <c r="R1010" i="1"/>
  <c r="R1009" i="1"/>
  <c r="R1008" i="1"/>
  <c r="R1007" i="1"/>
  <c r="R1006" i="1"/>
  <c r="R1005" i="1"/>
  <c r="R1004" i="1"/>
  <c r="R1003" i="1"/>
  <c r="R1002" i="1"/>
  <c r="R1001" i="1"/>
  <c r="R1000" i="1"/>
  <c r="R999" i="1"/>
  <c r="R998" i="1"/>
  <c r="R997" i="1"/>
  <c r="R996" i="1"/>
  <c r="R995" i="1"/>
  <c r="R994" i="1"/>
  <c r="R993" i="1"/>
  <c r="R992" i="1"/>
  <c r="R991" i="1"/>
  <c r="R990" i="1"/>
  <c r="R989" i="1"/>
  <c r="R988" i="1"/>
  <c r="R987" i="1"/>
  <c r="R986" i="1"/>
  <c r="R985" i="1"/>
  <c r="R984" i="1"/>
  <c r="R983" i="1"/>
  <c r="R982" i="1"/>
  <c r="R981" i="1"/>
  <c r="R980" i="1"/>
  <c r="R979" i="1"/>
  <c r="R978" i="1"/>
  <c r="R977" i="1"/>
  <c r="R976" i="1"/>
  <c r="R975" i="1"/>
  <c r="R974" i="1"/>
  <c r="R973" i="1"/>
  <c r="R972" i="1"/>
  <c r="R971" i="1"/>
  <c r="R970" i="1"/>
  <c r="R969" i="1"/>
  <c r="R968" i="1"/>
  <c r="R967" i="1"/>
  <c r="R966" i="1"/>
  <c r="R965" i="1"/>
  <c r="R964" i="1"/>
  <c r="R963" i="1"/>
  <c r="R962" i="1"/>
  <c r="R961" i="1"/>
  <c r="R960" i="1"/>
  <c r="R959" i="1"/>
  <c r="R958" i="1"/>
  <c r="R957" i="1"/>
  <c r="R956" i="1"/>
  <c r="R955" i="1"/>
  <c r="R954" i="1"/>
  <c r="R953" i="1"/>
  <c r="R952" i="1"/>
  <c r="R951" i="1"/>
  <c r="R950" i="1"/>
  <c r="R949" i="1"/>
  <c r="R948" i="1"/>
  <c r="R947" i="1"/>
  <c r="R946" i="1"/>
  <c r="R945" i="1"/>
  <c r="R944" i="1"/>
  <c r="R943" i="1"/>
  <c r="R942" i="1"/>
  <c r="R941" i="1"/>
  <c r="R940" i="1"/>
  <c r="R939" i="1"/>
  <c r="R938" i="1"/>
  <c r="R937" i="1"/>
  <c r="R936" i="1"/>
  <c r="R935" i="1"/>
  <c r="R934" i="1"/>
  <c r="R933" i="1"/>
  <c r="R932" i="1"/>
  <c r="R931" i="1"/>
  <c r="R930" i="1"/>
  <c r="R929" i="1"/>
  <c r="R928" i="1"/>
  <c r="R927" i="1"/>
  <c r="R926" i="1"/>
  <c r="R925" i="1"/>
  <c r="R924" i="1"/>
  <c r="R923" i="1"/>
  <c r="R922" i="1"/>
  <c r="R921" i="1"/>
  <c r="R920" i="1"/>
  <c r="R919" i="1"/>
  <c r="R918" i="1"/>
  <c r="R917" i="1"/>
  <c r="R916" i="1"/>
  <c r="R915" i="1"/>
  <c r="R914" i="1"/>
  <c r="R913" i="1"/>
  <c r="R912" i="1"/>
  <c r="R911" i="1"/>
  <c r="R910" i="1"/>
  <c r="R909" i="1"/>
  <c r="R908" i="1"/>
  <c r="R907" i="1"/>
  <c r="R906" i="1"/>
  <c r="R905" i="1"/>
  <c r="R904" i="1"/>
  <c r="R903" i="1"/>
  <c r="R902" i="1"/>
  <c r="R901" i="1"/>
  <c r="R900" i="1"/>
  <c r="R899" i="1"/>
  <c r="R898" i="1"/>
  <c r="R897" i="1"/>
  <c r="R896" i="1"/>
  <c r="R895" i="1"/>
  <c r="R894" i="1"/>
  <c r="R893" i="1"/>
  <c r="R892" i="1"/>
  <c r="R891" i="1"/>
  <c r="R890" i="1"/>
  <c r="R889" i="1"/>
  <c r="R888" i="1"/>
  <c r="R887" i="1"/>
  <c r="R886" i="1"/>
  <c r="R885" i="1"/>
  <c r="R884" i="1"/>
  <c r="R883" i="1"/>
  <c r="R882" i="1"/>
  <c r="R881" i="1"/>
  <c r="R880" i="1"/>
  <c r="R879" i="1"/>
  <c r="R878" i="1"/>
  <c r="R877" i="1"/>
  <c r="R876" i="1"/>
  <c r="R875" i="1"/>
  <c r="R874" i="1"/>
  <c r="R873" i="1"/>
  <c r="R872" i="1"/>
  <c r="R871" i="1"/>
  <c r="R870" i="1"/>
  <c r="R869" i="1"/>
  <c r="R868" i="1"/>
  <c r="R867" i="1"/>
  <c r="R866" i="1"/>
  <c r="R865" i="1"/>
  <c r="R864" i="1"/>
  <c r="R863" i="1"/>
  <c r="R862" i="1"/>
  <c r="R861" i="1"/>
  <c r="R860" i="1"/>
  <c r="R859" i="1"/>
  <c r="R858" i="1"/>
  <c r="R857" i="1"/>
  <c r="R856" i="1"/>
  <c r="R855" i="1"/>
  <c r="R854" i="1"/>
  <c r="R853" i="1"/>
  <c r="R852" i="1"/>
  <c r="R851" i="1"/>
  <c r="R850" i="1"/>
  <c r="R849" i="1"/>
  <c r="R848" i="1"/>
  <c r="R847" i="1"/>
  <c r="R846" i="1"/>
  <c r="R845" i="1"/>
  <c r="R844" i="1"/>
  <c r="R843" i="1"/>
  <c r="R842" i="1"/>
  <c r="R841" i="1"/>
  <c r="R840" i="1"/>
  <c r="R839" i="1"/>
  <c r="R838" i="1"/>
  <c r="R837" i="1"/>
  <c r="R836" i="1"/>
  <c r="R835" i="1"/>
  <c r="R834" i="1"/>
  <c r="R833" i="1"/>
  <c r="R832" i="1"/>
  <c r="R831" i="1"/>
  <c r="R830" i="1"/>
  <c r="R829" i="1"/>
  <c r="R828" i="1"/>
  <c r="R827" i="1"/>
  <c r="R826" i="1"/>
  <c r="R825" i="1"/>
  <c r="R824" i="1"/>
  <c r="R823" i="1"/>
  <c r="R822" i="1"/>
  <c r="R821" i="1"/>
  <c r="R820" i="1"/>
  <c r="R819" i="1"/>
  <c r="R818" i="1"/>
  <c r="R817" i="1"/>
  <c r="R816" i="1"/>
  <c r="R815" i="1"/>
  <c r="R814" i="1"/>
  <c r="R813" i="1"/>
  <c r="R812" i="1"/>
  <c r="R811" i="1"/>
  <c r="R810" i="1"/>
  <c r="R809" i="1"/>
  <c r="R808" i="1"/>
  <c r="R807" i="1"/>
  <c r="R806" i="1"/>
  <c r="R805" i="1"/>
  <c r="R804" i="1"/>
  <c r="R803" i="1"/>
  <c r="R802" i="1"/>
  <c r="R801" i="1"/>
  <c r="R800" i="1"/>
  <c r="R799" i="1"/>
  <c r="R798" i="1"/>
  <c r="R797" i="1"/>
  <c r="R796" i="1"/>
  <c r="R795" i="1"/>
  <c r="R794" i="1"/>
  <c r="R793" i="1"/>
  <c r="R792" i="1"/>
  <c r="R791" i="1"/>
  <c r="R790" i="1"/>
  <c r="R789" i="1"/>
  <c r="R788" i="1"/>
  <c r="R787" i="1"/>
  <c r="R786" i="1"/>
  <c r="R785" i="1"/>
  <c r="R784" i="1"/>
  <c r="R783" i="1"/>
  <c r="R782" i="1"/>
  <c r="R781" i="1"/>
  <c r="R780" i="1"/>
  <c r="R779" i="1"/>
  <c r="R778" i="1"/>
  <c r="R777" i="1"/>
  <c r="R776" i="1"/>
  <c r="R775" i="1"/>
  <c r="R774" i="1"/>
  <c r="R773" i="1"/>
  <c r="R772" i="1"/>
  <c r="R771" i="1"/>
  <c r="R770" i="1"/>
  <c r="R769" i="1"/>
  <c r="R768" i="1"/>
  <c r="R767" i="1"/>
  <c r="R766" i="1"/>
  <c r="R765" i="1"/>
  <c r="R764" i="1"/>
  <c r="R763" i="1"/>
  <c r="R762" i="1"/>
  <c r="R761" i="1"/>
  <c r="R760" i="1"/>
  <c r="R759" i="1"/>
  <c r="R758" i="1"/>
  <c r="R757" i="1"/>
  <c r="R756" i="1"/>
  <c r="R755" i="1"/>
  <c r="R754" i="1"/>
  <c r="R753" i="1"/>
  <c r="R752" i="1"/>
  <c r="R751" i="1"/>
  <c r="R750" i="1"/>
  <c r="R749" i="1"/>
  <c r="R748" i="1"/>
  <c r="R747" i="1"/>
  <c r="R746" i="1"/>
  <c r="R745" i="1"/>
  <c r="R744" i="1"/>
  <c r="R743" i="1"/>
  <c r="R742" i="1"/>
  <c r="R741" i="1"/>
  <c r="R740" i="1"/>
  <c r="R739" i="1"/>
  <c r="R738" i="1"/>
  <c r="R737" i="1"/>
  <c r="R736" i="1"/>
  <c r="R735" i="1"/>
  <c r="R734" i="1"/>
  <c r="R733" i="1"/>
  <c r="R732" i="1"/>
  <c r="R731" i="1"/>
  <c r="R730" i="1"/>
  <c r="R729" i="1"/>
  <c r="R728" i="1"/>
  <c r="R727" i="1"/>
  <c r="R726" i="1"/>
  <c r="R725" i="1"/>
  <c r="R724" i="1"/>
  <c r="R723" i="1"/>
  <c r="R722" i="1"/>
  <c r="R721" i="1"/>
  <c r="R720" i="1"/>
  <c r="R719" i="1"/>
  <c r="R718" i="1"/>
  <c r="R717" i="1"/>
  <c r="R716" i="1"/>
  <c r="R715" i="1"/>
  <c r="R714" i="1"/>
  <c r="R713" i="1"/>
  <c r="R712" i="1"/>
  <c r="R711" i="1"/>
  <c r="R710" i="1"/>
  <c r="R709" i="1"/>
  <c r="R708" i="1"/>
  <c r="R707" i="1"/>
  <c r="R706" i="1"/>
  <c r="R705" i="1"/>
  <c r="R704" i="1"/>
  <c r="R703" i="1"/>
  <c r="R702" i="1"/>
  <c r="R701" i="1"/>
  <c r="R700" i="1"/>
  <c r="R699" i="1"/>
  <c r="R698" i="1"/>
  <c r="R697" i="1"/>
  <c r="R696" i="1"/>
  <c r="R695" i="1"/>
  <c r="R694" i="1"/>
  <c r="R693" i="1"/>
  <c r="R692" i="1"/>
  <c r="R691" i="1"/>
  <c r="R690" i="1"/>
  <c r="R689" i="1"/>
  <c r="R688" i="1"/>
  <c r="R687" i="1"/>
  <c r="R686" i="1"/>
  <c r="R685" i="1"/>
  <c r="R684" i="1"/>
  <c r="R683" i="1"/>
  <c r="R682" i="1"/>
  <c r="R681" i="1"/>
  <c r="R680" i="1"/>
  <c r="R679" i="1"/>
  <c r="R678" i="1"/>
  <c r="R677" i="1"/>
  <c r="R676" i="1"/>
  <c r="R675" i="1"/>
  <c r="R674" i="1"/>
  <c r="R673" i="1"/>
  <c r="R672" i="1"/>
  <c r="R671" i="1"/>
  <c r="R670" i="1"/>
  <c r="R669" i="1"/>
  <c r="R668" i="1"/>
  <c r="R667" i="1"/>
  <c r="R666" i="1"/>
  <c r="R665" i="1"/>
  <c r="R664" i="1"/>
  <c r="R663" i="1"/>
  <c r="R662" i="1"/>
  <c r="R661" i="1"/>
  <c r="R660" i="1"/>
  <c r="R659" i="1"/>
  <c r="R658" i="1"/>
  <c r="R657" i="1"/>
  <c r="R656" i="1"/>
  <c r="R655" i="1"/>
  <c r="R654" i="1"/>
  <c r="R653" i="1"/>
  <c r="R652" i="1"/>
  <c r="R651" i="1"/>
  <c r="R650" i="1"/>
  <c r="R649" i="1"/>
  <c r="R648" i="1"/>
  <c r="R647" i="1"/>
  <c r="R646" i="1"/>
  <c r="R645" i="1"/>
  <c r="R644" i="1"/>
  <c r="R643" i="1"/>
  <c r="R642" i="1"/>
  <c r="R641" i="1"/>
  <c r="R640" i="1"/>
  <c r="R639" i="1"/>
  <c r="R638" i="1"/>
  <c r="R637" i="1"/>
  <c r="R636" i="1"/>
  <c r="R635" i="1"/>
  <c r="R634" i="1"/>
  <c r="R633" i="1"/>
  <c r="R632" i="1"/>
  <c r="R631" i="1"/>
  <c r="R630" i="1"/>
  <c r="R629" i="1"/>
  <c r="R628" i="1"/>
  <c r="R627" i="1"/>
  <c r="R626" i="1"/>
  <c r="R625" i="1"/>
  <c r="R624" i="1"/>
  <c r="R623" i="1"/>
  <c r="R622" i="1"/>
  <c r="R621" i="1"/>
  <c r="R620" i="1"/>
  <c r="R619" i="1"/>
  <c r="R618" i="1"/>
  <c r="R617" i="1"/>
  <c r="R616" i="1"/>
  <c r="R615" i="1"/>
  <c r="R614" i="1"/>
  <c r="R613" i="1"/>
  <c r="R612" i="1"/>
  <c r="R611" i="1"/>
  <c r="R610" i="1"/>
  <c r="R609" i="1"/>
  <c r="R608" i="1"/>
  <c r="R607" i="1"/>
  <c r="R606" i="1"/>
  <c r="R605" i="1"/>
  <c r="R604" i="1"/>
  <c r="R603" i="1"/>
  <c r="R602" i="1"/>
  <c r="R601" i="1"/>
  <c r="R600" i="1"/>
  <c r="R599" i="1"/>
  <c r="R598" i="1"/>
  <c r="R597" i="1"/>
  <c r="R596" i="1"/>
  <c r="R595" i="1"/>
  <c r="R594" i="1"/>
  <c r="R593" i="1"/>
  <c r="R592" i="1"/>
  <c r="R591" i="1"/>
  <c r="R590" i="1"/>
  <c r="R589" i="1"/>
  <c r="R588" i="1"/>
  <c r="R587" i="1"/>
  <c r="R586" i="1"/>
  <c r="R585" i="1"/>
  <c r="R584" i="1"/>
  <c r="R583" i="1"/>
  <c r="R582" i="1"/>
  <c r="R581" i="1"/>
  <c r="R580" i="1"/>
  <c r="R579" i="1"/>
  <c r="R578" i="1"/>
  <c r="R577" i="1"/>
  <c r="R576" i="1"/>
  <c r="R575" i="1"/>
  <c r="R574" i="1"/>
  <c r="R573" i="1"/>
  <c r="R572" i="1"/>
  <c r="R571" i="1"/>
  <c r="R570" i="1"/>
  <c r="R569" i="1"/>
  <c r="R568" i="1"/>
  <c r="R567" i="1"/>
  <c r="R566" i="1"/>
  <c r="R565" i="1"/>
  <c r="R564" i="1"/>
  <c r="R563" i="1"/>
  <c r="R562" i="1"/>
  <c r="R561" i="1"/>
  <c r="R560" i="1"/>
  <c r="R559" i="1"/>
  <c r="R558" i="1"/>
  <c r="R557" i="1"/>
  <c r="R556" i="1"/>
  <c r="R555" i="1"/>
  <c r="R554" i="1"/>
  <c r="R553" i="1"/>
  <c r="R552" i="1"/>
  <c r="R551" i="1"/>
  <c r="R550" i="1"/>
  <c r="R549" i="1"/>
  <c r="R548" i="1"/>
  <c r="R547" i="1"/>
  <c r="R546" i="1"/>
  <c r="R545" i="1"/>
  <c r="R544" i="1"/>
  <c r="R543" i="1"/>
  <c r="R542" i="1"/>
  <c r="R541" i="1"/>
  <c r="R540" i="1"/>
  <c r="R539" i="1"/>
  <c r="R538" i="1"/>
  <c r="R537" i="1"/>
  <c r="R536" i="1"/>
  <c r="R535" i="1"/>
  <c r="R534" i="1"/>
  <c r="R533" i="1"/>
  <c r="R532" i="1"/>
  <c r="R531" i="1"/>
  <c r="R530" i="1"/>
  <c r="R529" i="1"/>
  <c r="R528" i="1"/>
  <c r="R527" i="1"/>
  <c r="R526" i="1"/>
  <c r="R525" i="1"/>
  <c r="R524" i="1"/>
  <c r="R523" i="1"/>
  <c r="R522" i="1"/>
  <c r="R521" i="1"/>
  <c r="R520" i="1"/>
  <c r="R519" i="1"/>
  <c r="R518" i="1"/>
  <c r="R517" i="1"/>
  <c r="R516" i="1"/>
  <c r="R515" i="1"/>
  <c r="R514" i="1"/>
  <c r="R513" i="1"/>
  <c r="R512" i="1"/>
  <c r="R511" i="1"/>
  <c r="R510" i="1"/>
  <c r="R509" i="1"/>
  <c r="R508" i="1"/>
  <c r="R507" i="1"/>
  <c r="R506" i="1"/>
  <c r="R505" i="1"/>
  <c r="R504" i="1"/>
  <c r="R503" i="1"/>
  <c r="R502" i="1"/>
  <c r="R501" i="1"/>
  <c r="R500" i="1"/>
  <c r="R499" i="1"/>
  <c r="R498" i="1"/>
  <c r="R497" i="1"/>
  <c r="R496" i="1"/>
  <c r="R495" i="1"/>
  <c r="R494" i="1"/>
  <c r="R493" i="1"/>
  <c r="R492" i="1"/>
  <c r="R491" i="1"/>
  <c r="R490" i="1"/>
  <c r="R489" i="1"/>
  <c r="R488" i="1"/>
  <c r="R487" i="1"/>
  <c r="R486" i="1"/>
  <c r="R485" i="1"/>
  <c r="R484" i="1"/>
  <c r="R483" i="1"/>
  <c r="R482" i="1"/>
  <c r="R481" i="1"/>
  <c r="R480" i="1"/>
  <c r="R479" i="1"/>
  <c r="R478" i="1"/>
  <c r="R477" i="1"/>
  <c r="R476" i="1"/>
  <c r="R475" i="1"/>
  <c r="R474" i="1"/>
  <c r="R473" i="1"/>
  <c r="R472" i="1"/>
  <c r="R471" i="1"/>
  <c r="R470" i="1"/>
  <c r="R469" i="1"/>
  <c r="R468" i="1"/>
  <c r="R467" i="1"/>
  <c r="R466" i="1"/>
  <c r="R465" i="1"/>
  <c r="R464" i="1"/>
  <c r="R463" i="1"/>
  <c r="R462" i="1"/>
  <c r="R461" i="1"/>
  <c r="R460" i="1"/>
  <c r="R459" i="1"/>
  <c r="R458" i="1"/>
  <c r="R457" i="1"/>
  <c r="R456" i="1"/>
  <c r="R455" i="1"/>
  <c r="R454" i="1"/>
  <c r="R453" i="1"/>
  <c r="R452" i="1"/>
  <c r="R451" i="1"/>
  <c r="R450" i="1"/>
  <c r="R449" i="1"/>
  <c r="R448" i="1"/>
  <c r="R447" i="1"/>
  <c r="R446" i="1"/>
  <c r="R445" i="1"/>
  <c r="R444" i="1"/>
  <c r="R443" i="1"/>
  <c r="R442" i="1"/>
  <c r="R441" i="1"/>
  <c r="R440" i="1"/>
  <c r="R439" i="1"/>
  <c r="R438" i="1"/>
  <c r="R437" i="1"/>
  <c r="R436" i="1"/>
  <c r="R435" i="1"/>
  <c r="R434" i="1"/>
  <c r="R433" i="1"/>
  <c r="R432" i="1"/>
  <c r="R431" i="1"/>
  <c r="R430" i="1"/>
  <c r="R429" i="1"/>
  <c r="R428" i="1"/>
  <c r="R427" i="1"/>
  <c r="R426" i="1"/>
  <c r="R425" i="1"/>
  <c r="R424" i="1"/>
  <c r="R423" i="1"/>
  <c r="R422" i="1"/>
  <c r="R421" i="1"/>
  <c r="R420" i="1"/>
  <c r="R419" i="1"/>
  <c r="R418" i="1"/>
  <c r="R417" i="1"/>
  <c r="R416" i="1"/>
  <c r="R415" i="1"/>
  <c r="R414" i="1"/>
  <c r="R413" i="1"/>
  <c r="R412" i="1"/>
  <c r="R411" i="1"/>
  <c r="R410" i="1"/>
  <c r="R409" i="1"/>
  <c r="R408" i="1"/>
  <c r="R407" i="1"/>
  <c r="R406" i="1"/>
  <c r="L54" i="5" s="1"/>
  <c r="R405" i="1"/>
  <c r="R404" i="1"/>
  <c r="R403" i="1"/>
  <c r="R402" i="1"/>
  <c r="L53" i="5" s="1"/>
  <c r="R401" i="1"/>
  <c r="R400" i="1"/>
  <c r="R399" i="1"/>
  <c r="R398" i="1"/>
  <c r="R397" i="1"/>
  <c r="R396" i="1"/>
  <c r="R395" i="1"/>
  <c r="R394" i="1"/>
  <c r="R393" i="1"/>
  <c r="R392" i="1"/>
  <c r="R391" i="1"/>
  <c r="R390" i="1"/>
  <c r="R389" i="1"/>
  <c r="R388" i="1"/>
  <c r="R387" i="1"/>
  <c r="R386" i="1"/>
  <c r="R385" i="1"/>
  <c r="R384" i="1"/>
  <c r="R383" i="1"/>
  <c r="R382" i="1"/>
  <c r="R381" i="1"/>
  <c r="R380" i="1"/>
  <c r="R379" i="1"/>
  <c r="R378" i="1"/>
  <c r="L22" i="4" s="1"/>
  <c r="R377" i="1"/>
  <c r="R376" i="1"/>
  <c r="R375" i="1"/>
  <c r="R374" i="1"/>
  <c r="R373" i="1"/>
  <c r="R372" i="1"/>
  <c r="R371" i="1"/>
  <c r="R370" i="1"/>
  <c r="R369" i="1"/>
  <c r="R368" i="1"/>
  <c r="R367" i="1"/>
  <c r="R366" i="1"/>
  <c r="R365" i="1"/>
  <c r="R364" i="1"/>
  <c r="R363" i="1"/>
  <c r="R362" i="1"/>
  <c r="R361" i="1"/>
  <c r="R360" i="1"/>
  <c r="R359" i="1"/>
  <c r="R358" i="1"/>
  <c r="R357" i="1"/>
  <c r="R356" i="1"/>
  <c r="R355" i="1"/>
  <c r="R354" i="1"/>
  <c r="R353" i="1"/>
  <c r="R352" i="1"/>
  <c r="R351" i="1"/>
  <c r="R350" i="1"/>
  <c r="R349" i="1"/>
  <c r="R348" i="1"/>
  <c r="R347" i="1"/>
  <c r="L52" i="5" s="1"/>
  <c r="R346" i="1"/>
  <c r="R345" i="1"/>
  <c r="R344" i="1"/>
  <c r="R343" i="1"/>
  <c r="R342" i="1"/>
  <c r="R341" i="1"/>
  <c r="R340" i="1"/>
  <c r="R339" i="1"/>
  <c r="R338" i="1"/>
  <c r="R337" i="1"/>
  <c r="R336" i="1"/>
  <c r="R335" i="1"/>
  <c r="R334" i="1"/>
  <c r="R333" i="1"/>
  <c r="R332" i="1"/>
  <c r="R331" i="1"/>
  <c r="R330" i="1"/>
  <c r="R329" i="1"/>
  <c r="R328" i="1"/>
  <c r="R320" i="1"/>
  <c r="R319" i="1"/>
  <c r="R318" i="1"/>
  <c r="R317" i="1"/>
  <c r="R316" i="1"/>
  <c r="R315" i="1"/>
  <c r="R314" i="1"/>
  <c r="R313" i="1"/>
  <c r="R312" i="1"/>
  <c r="R311" i="1"/>
  <c r="R310" i="1"/>
  <c r="R309" i="1"/>
  <c r="R308" i="1"/>
  <c r="R307" i="1"/>
  <c r="R306" i="1"/>
  <c r="R305" i="1"/>
  <c r="R304" i="1"/>
  <c r="R303" i="1"/>
  <c r="R302" i="1"/>
  <c r="R301" i="1"/>
  <c r="R300" i="1"/>
  <c r="R299" i="1"/>
  <c r="R298" i="1"/>
  <c r="R297" i="1"/>
  <c r="R296" i="1"/>
  <c r="R295" i="1"/>
  <c r="R294" i="1"/>
  <c r="R293" i="1"/>
  <c r="R292" i="1"/>
  <c r="R291" i="1"/>
  <c r="R290" i="1"/>
  <c r="R289" i="1"/>
  <c r="R288" i="1"/>
  <c r="L50" i="5" s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L9" i="4"/>
  <c r="R274" i="1"/>
  <c r="R273" i="1"/>
  <c r="L20" i="4"/>
  <c r="R272" i="1"/>
  <c r="R271" i="1"/>
  <c r="R270" i="1"/>
  <c r="R269" i="1"/>
  <c r="R268" i="1"/>
  <c r="R267" i="1"/>
  <c r="R266" i="1"/>
  <c r="R265" i="1"/>
  <c r="R264" i="1"/>
  <c r="R112" i="1"/>
  <c r="L13" i="5"/>
  <c r="R263" i="1"/>
  <c r="R262" i="1"/>
  <c r="R261" i="1"/>
  <c r="R260" i="1"/>
  <c r="R259" i="1"/>
  <c r="R258" i="1"/>
  <c r="R257" i="1"/>
  <c r="R256" i="1"/>
  <c r="R255" i="1"/>
  <c r="R254" i="1"/>
  <c r="R253" i="1"/>
  <c r="R252" i="1"/>
  <c r="R251" i="1"/>
  <c r="R250" i="1"/>
  <c r="R249" i="1"/>
  <c r="R248" i="1"/>
  <c r="R247" i="1"/>
  <c r="R246" i="1"/>
  <c r="R245" i="1"/>
  <c r="R244" i="1"/>
  <c r="R243" i="1"/>
  <c r="R242" i="1"/>
  <c r="L47" i="5" s="1"/>
  <c r="R241" i="1"/>
  <c r="R240" i="1"/>
  <c r="R239" i="1"/>
  <c r="R238" i="1"/>
  <c r="R237" i="1"/>
  <c r="R236" i="1"/>
  <c r="R235" i="1"/>
  <c r="R234" i="1"/>
  <c r="R233" i="1"/>
  <c r="L36" i="5"/>
  <c r="R232" i="1"/>
  <c r="R231" i="1"/>
  <c r="R230" i="1"/>
  <c r="R229" i="1"/>
  <c r="R228" i="1"/>
  <c r="R227" i="1"/>
  <c r="R226" i="1"/>
  <c r="L19" i="4"/>
  <c r="R225" i="1"/>
  <c r="R224" i="1"/>
  <c r="R223" i="1"/>
  <c r="R222" i="1"/>
  <c r="R221" i="1"/>
  <c r="R220" i="1"/>
  <c r="R219" i="1"/>
  <c r="R218" i="1"/>
  <c r="R217" i="1"/>
  <c r="R216" i="1"/>
  <c r="R215" i="1"/>
  <c r="R214" i="1"/>
  <c r="R213" i="1"/>
  <c r="R212" i="1"/>
  <c r="R211" i="1"/>
  <c r="R210" i="1"/>
  <c r="R209" i="1"/>
  <c r="R208" i="1"/>
  <c r="R207" i="1"/>
  <c r="R206" i="1"/>
  <c r="R205" i="1"/>
  <c r="R204" i="1"/>
  <c r="R203" i="1"/>
  <c r="R202" i="1"/>
  <c r="R201" i="1"/>
  <c r="R200" i="1"/>
  <c r="R199" i="1"/>
  <c r="R198" i="1"/>
  <c r="R197" i="1"/>
  <c r="L31" i="5"/>
  <c r="R196" i="1"/>
  <c r="R195" i="1"/>
  <c r="R194" i="1"/>
  <c r="R193" i="1"/>
  <c r="R192" i="1"/>
  <c r="L28" i="5"/>
  <c r="R191" i="1"/>
  <c r="L14" i="5" s="1"/>
  <c r="R190" i="1"/>
  <c r="R189" i="1"/>
  <c r="R188" i="1"/>
  <c r="R187" i="1"/>
  <c r="R186" i="1"/>
  <c r="R185" i="1"/>
  <c r="R184" i="1"/>
  <c r="L24" i="5"/>
  <c r="R183" i="1"/>
  <c r="R182" i="1"/>
  <c r="R181" i="1"/>
  <c r="R180" i="1"/>
  <c r="R179" i="1"/>
  <c r="R178" i="1"/>
  <c r="R177" i="1"/>
  <c r="R176" i="1"/>
  <c r="R175" i="1"/>
  <c r="R174" i="1"/>
  <c r="R173" i="1"/>
  <c r="R172" i="1"/>
  <c r="L12" i="5"/>
  <c r="R171" i="1"/>
  <c r="R170" i="1"/>
  <c r="R169" i="1"/>
  <c r="R168" i="1"/>
  <c r="R167" i="1"/>
  <c r="R166" i="1"/>
  <c r="R165" i="1"/>
  <c r="R164" i="1"/>
  <c r="R163" i="1"/>
  <c r="R162" i="1"/>
  <c r="R161" i="1"/>
  <c r="R160" i="1"/>
  <c r="R159" i="1"/>
  <c r="R158" i="1"/>
  <c r="R157" i="1"/>
  <c r="R156" i="1"/>
  <c r="R155" i="1"/>
  <c r="R154" i="1"/>
  <c r="R153" i="1"/>
  <c r="R152" i="1"/>
  <c r="R151" i="1"/>
  <c r="R150" i="1"/>
  <c r="R149" i="1"/>
  <c r="R148" i="1"/>
  <c r="R108" i="1"/>
  <c r="R147" i="1"/>
  <c r="L16" i="4"/>
  <c r="R142" i="1"/>
  <c r="R136" i="1"/>
  <c r="R129" i="1"/>
  <c r="R126" i="1"/>
  <c r="R125" i="1"/>
  <c r="R120" i="1"/>
  <c r="R109" i="1"/>
  <c r="R105" i="1"/>
  <c r="R101" i="1"/>
  <c r="R91" i="1"/>
  <c r="R89" i="1"/>
  <c r="R83" i="1"/>
  <c r="R74" i="1"/>
  <c r="R73" i="1"/>
  <c r="R56" i="1"/>
  <c r="R45" i="1"/>
  <c r="R41" i="1"/>
  <c r="R40" i="1"/>
  <c r="R37" i="1"/>
  <c r="R36" i="1"/>
  <c r="R35" i="1"/>
  <c r="R24" i="1"/>
  <c r="R23" i="1"/>
  <c r="R21" i="1"/>
  <c r="R18" i="1"/>
  <c r="R16" i="1"/>
  <c r="R9" i="1"/>
  <c r="K7" i="5"/>
  <c r="K9" i="5"/>
  <c r="B14" i="7"/>
  <c r="V11" i="7"/>
  <c r="M32" i="7" s="1"/>
  <c r="B3" i="6"/>
  <c r="L14" i="2"/>
  <c r="L13" i="2"/>
  <c r="N13" i="2"/>
  <c r="L12" i="2"/>
  <c r="L11" i="2"/>
  <c r="L10" i="2"/>
  <c r="L9" i="2"/>
  <c r="L8" i="2"/>
  <c r="L7" i="2"/>
  <c r="B36" i="2"/>
  <c r="B35" i="2"/>
  <c r="B31" i="2"/>
  <c r="B30" i="2"/>
  <c r="G30" i="2"/>
  <c r="B29" i="2"/>
  <c r="B28" i="2"/>
  <c r="B27" i="2"/>
  <c r="G27" i="2"/>
  <c r="B26" i="2"/>
  <c r="G26" i="2"/>
  <c r="B25" i="2"/>
  <c r="G25" i="2"/>
  <c r="B24" i="2"/>
  <c r="F24" i="2"/>
  <c r="B23" i="2"/>
  <c r="G23" i="2"/>
  <c r="B22" i="2"/>
  <c r="G22" i="2"/>
  <c r="B21" i="2"/>
  <c r="G21" i="2"/>
  <c r="B20" i="2"/>
  <c r="D20" i="2"/>
  <c r="B19" i="2"/>
  <c r="G19" i="2"/>
  <c r="B18" i="2"/>
  <c r="F18" i="2"/>
  <c r="B17" i="2"/>
  <c r="B16" i="2"/>
  <c r="D16" i="2"/>
  <c r="B15" i="2"/>
  <c r="G15" i="2"/>
  <c r="B14" i="2"/>
  <c r="G14" i="2"/>
  <c r="B13" i="2"/>
  <c r="B12" i="2"/>
  <c r="D12" i="2"/>
  <c r="G12" i="2"/>
  <c r="B11" i="2"/>
  <c r="B10" i="2"/>
  <c r="G10" i="2"/>
  <c r="B9" i="2"/>
  <c r="G9" i="2"/>
  <c r="B8" i="2"/>
  <c r="B7" i="2"/>
  <c r="G7" i="2"/>
  <c r="B49" i="2"/>
  <c r="B48" i="2"/>
  <c r="H48" i="2"/>
  <c r="B47" i="2"/>
  <c r="B46" i="2"/>
  <c r="B45" i="2"/>
  <c r="B44" i="2"/>
  <c r="B43" i="2"/>
  <c r="B42" i="2"/>
  <c r="O48" i="2"/>
  <c r="J48" i="2"/>
  <c r="E48" i="2"/>
  <c r="M48" i="2"/>
  <c r="D48" i="2"/>
  <c r="I1029" i="1"/>
  <c r="I1028" i="1"/>
  <c r="I1027" i="1"/>
  <c r="I1026" i="1"/>
  <c r="I1025" i="1"/>
  <c r="I1024" i="1"/>
  <c r="I1023" i="1"/>
  <c r="I1022" i="1"/>
  <c r="I1021" i="1"/>
  <c r="I1020" i="1"/>
  <c r="G1029" i="1"/>
  <c r="G1028" i="1"/>
  <c r="G1027" i="1"/>
  <c r="G1026" i="1"/>
  <c r="G1025" i="1"/>
  <c r="G1024" i="1"/>
  <c r="G1023" i="1"/>
  <c r="G1022" i="1"/>
  <c r="G1021" i="1"/>
  <c r="G1020" i="1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G36" i="2"/>
  <c r="F36" i="2"/>
  <c r="D36" i="2"/>
  <c r="F27" i="2"/>
  <c r="D27" i="2"/>
  <c r="N24" i="2"/>
  <c r="F19" i="2"/>
  <c r="D19" i="2"/>
  <c r="D14" i="2"/>
  <c r="F12" i="2"/>
  <c r="F9" i="2"/>
  <c r="D9" i="2"/>
  <c r="D7" i="2"/>
  <c r="M1029" i="1"/>
  <c r="U1029" i="1"/>
  <c r="L1029" i="1"/>
  <c r="D1029" i="1"/>
  <c r="C1029" i="1"/>
  <c r="B1029" i="1"/>
  <c r="M1028" i="1"/>
  <c r="B1028" i="1"/>
  <c r="T1028" i="1"/>
  <c r="L1028" i="1"/>
  <c r="S1028" i="1" s="1"/>
  <c r="D1028" i="1"/>
  <c r="C1028" i="1"/>
  <c r="M1027" i="1"/>
  <c r="L1027" i="1"/>
  <c r="B1027" i="1"/>
  <c r="S1027" i="1"/>
  <c r="D1027" i="1"/>
  <c r="C1027" i="1"/>
  <c r="M1026" i="1"/>
  <c r="U1026" i="1" s="1"/>
  <c r="L1026" i="1"/>
  <c r="B1026" i="1"/>
  <c r="S1026" i="1"/>
  <c r="D1026" i="1"/>
  <c r="C1026" i="1"/>
  <c r="M1025" i="1"/>
  <c r="B1025" i="1"/>
  <c r="T1025" i="1"/>
  <c r="L1025" i="1"/>
  <c r="D1025" i="1"/>
  <c r="C1025" i="1"/>
  <c r="M1024" i="1"/>
  <c r="U1024" i="1"/>
  <c r="L1024" i="1"/>
  <c r="D1024" i="1"/>
  <c r="C1024" i="1"/>
  <c r="B1024" i="1"/>
  <c r="M1023" i="1"/>
  <c r="L1023" i="1"/>
  <c r="B1023" i="1"/>
  <c r="S1023" i="1"/>
  <c r="D1023" i="1"/>
  <c r="C1023" i="1"/>
  <c r="M1022" i="1"/>
  <c r="L1022" i="1"/>
  <c r="B1022" i="1"/>
  <c r="S1022" i="1"/>
  <c r="D1022" i="1"/>
  <c r="C1022" i="1"/>
  <c r="M1021" i="1"/>
  <c r="L1021" i="1"/>
  <c r="B1021" i="1"/>
  <c r="S1021" i="1"/>
  <c r="D1021" i="1"/>
  <c r="C1021" i="1"/>
  <c r="M1020" i="1"/>
  <c r="B1020" i="1"/>
  <c r="T1020" i="1"/>
  <c r="L1020" i="1"/>
  <c r="S1020" i="1" s="1"/>
  <c r="D1020" i="1"/>
  <c r="C1020" i="1"/>
  <c r="U1019" i="1"/>
  <c r="S1019" i="1"/>
  <c r="S1018" i="1"/>
  <c r="S1017" i="1"/>
  <c r="S1016" i="1"/>
  <c r="S1015" i="1"/>
  <c r="S1014" i="1"/>
  <c r="U1013" i="1"/>
  <c r="S1013" i="1"/>
  <c r="U1012" i="1"/>
  <c r="S1012" i="1"/>
  <c r="S1011" i="1"/>
  <c r="T1010" i="1"/>
  <c r="S1010" i="1"/>
  <c r="T1009" i="1"/>
  <c r="U1008" i="1"/>
  <c r="T1007" i="1"/>
  <c r="S1007" i="1"/>
  <c r="T1006" i="1"/>
  <c r="S1006" i="1"/>
  <c r="T1005" i="1"/>
  <c r="S1004" i="1"/>
  <c r="T1003" i="1"/>
  <c r="S1003" i="1"/>
  <c r="T1002" i="1"/>
  <c r="S1002" i="1"/>
  <c r="U999" i="1"/>
  <c r="S999" i="1"/>
  <c r="U998" i="1"/>
  <c r="S998" i="1"/>
  <c r="S997" i="1"/>
  <c r="T996" i="1"/>
  <c r="S996" i="1"/>
  <c r="S995" i="1"/>
  <c r="U994" i="1"/>
  <c r="S994" i="1"/>
  <c r="T993" i="1"/>
  <c r="T992" i="1"/>
  <c r="S991" i="1"/>
  <c r="T990" i="1"/>
  <c r="S990" i="1"/>
  <c r="T988" i="1"/>
  <c r="S988" i="1"/>
  <c r="S987" i="1"/>
  <c r="T986" i="1"/>
  <c r="T985" i="1"/>
  <c r="S984" i="1"/>
  <c r="U983" i="1"/>
  <c r="S983" i="1"/>
  <c r="T982" i="1"/>
  <c r="S982" i="1"/>
  <c r="U981" i="1"/>
  <c r="S981" i="1"/>
  <c r="S980" i="1"/>
  <c r="U979" i="1"/>
  <c r="S979" i="1"/>
  <c r="U978" i="1"/>
  <c r="S978" i="1"/>
  <c r="U977" i="1"/>
  <c r="S977" i="1"/>
  <c r="U976" i="1"/>
  <c r="S976" i="1"/>
  <c r="S975" i="1"/>
  <c r="S974" i="1"/>
  <c r="S973" i="1"/>
  <c r="T972" i="1"/>
  <c r="S972" i="1"/>
  <c r="S971" i="1"/>
  <c r="S970" i="1"/>
  <c r="U969" i="1"/>
  <c r="S969" i="1"/>
  <c r="S968" i="1"/>
  <c r="U967" i="1"/>
  <c r="S967" i="1"/>
  <c r="U966" i="1"/>
  <c r="S966" i="1"/>
  <c r="T965" i="1"/>
  <c r="S965" i="1"/>
  <c r="T964" i="1"/>
  <c r="S964" i="1"/>
  <c r="U963" i="1"/>
  <c r="S963" i="1"/>
  <c r="T961" i="1"/>
  <c r="S961" i="1"/>
  <c r="T960" i="1"/>
  <c r="T959" i="1"/>
  <c r="S959" i="1"/>
  <c r="U958" i="1"/>
  <c r="S958" i="1"/>
  <c r="S956" i="1"/>
  <c r="U955" i="1"/>
  <c r="S955" i="1"/>
  <c r="U954" i="1"/>
  <c r="S954" i="1"/>
  <c r="T953" i="1"/>
  <c r="U951" i="1"/>
  <c r="S951" i="1"/>
  <c r="T950" i="1"/>
  <c r="S950" i="1"/>
  <c r="U949" i="1"/>
  <c r="S949" i="1"/>
  <c r="U948" i="1"/>
  <c r="S948" i="1"/>
  <c r="S947" i="1"/>
  <c r="T946" i="1"/>
  <c r="S946" i="1"/>
  <c r="U944" i="1"/>
  <c r="T943" i="1"/>
  <c r="S943" i="1"/>
  <c r="S942" i="1"/>
  <c r="U941" i="1"/>
  <c r="S940" i="1"/>
  <c r="U939" i="1"/>
  <c r="S939" i="1"/>
  <c r="S938" i="1"/>
  <c r="S936" i="1"/>
  <c r="T935" i="1"/>
  <c r="S935" i="1"/>
  <c r="U934" i="1"/>
  <c r="S934" i="1"/>
  <c r="T933" i="1"/>
  <c r="S933" i="1"/>
  <c r="U932" i="1"/>
  <c r="S932" i="1"/>
  <c r="S931" i="1"/>
  <c r="T930" i="1"/>
  <c r="S930" i="1"/>
  <c r="T929" i="1"/>
  <c r="S927" i="1"/>
  <c r="S926" i="1"/>
  <c r="U924" i="1"/>
  <c r="S924" i="1"/>
  <c r="S923" i="1"/>
  <c r="U921" i="1"/>
  <c r="S921" i="1"/>
  <c r="U920" i="1"/>
  <c r="S920" i="1"/>
  <c r="T919" i="1"/>
  <c r="S919" i="1"/>
  <c r="S918" i="1"/>
  <c r="U917" i="1"/>
  <c r="S917" i="1"/>
  <c r="T916" i="1"/>
  <c r="S916" i="1"/>
  <c r="U915" i="1"/>
  <c r="S915" i="1"/>
  <c r="T914" i="1"/>
  <c r="S914" i="1"/>
  <c r="U913" i="1"/>
  <c r="U912" i="1"/>
  <c r="S911" i="1"/>
  <c r="U910" i="1"/>
  <c r="S910" i="1"/>
  <c r="T909" i="1"/>
  <c r="S908" i="1"/>
  <c r="T907" i="1"/>
  <c r="S907" i="1"/>
  <c r="U906" i="1"/>
  <c r="U905" i="1"/>
  <c r="S905" i="1"/>
  <c r="S904" i="1"/>
  <c r="T903" i="1"/>
  <c r="S903" i="1"/>
  <c r="S902" i="1"/>
  <c r="U901" i="1"/>
  <c r="T900" i="1"/>
  <c r="S900" i="1"/>
  <c r="U899" i="1"/>
  <c r="S899" i="1"/>
  <c r="U896" i="1"/>
  <c r="S895" i="1"/>
  <c r="U894" i="1"/>
  <c r="S894" i="1"/>
  <c r="S893" i="1"/>
  <c r="T892" i="1"/>
  <c r="S892" i="1"/>
  <c r="U891" i="1"/>
  <c r="S891" i="1"/>
  <c r="S890" i="1"/>
  <c r="S889" i="1"/>
  <c r="T888" i="1"/>
  <c r="S888" i="1"/>
  <c r="T887" i="1"/>
  <c r="S887" i="1"/>
  <c r="S886" i="1"/>
  <c r="S885" i="1"/>
  <c r="S884" i="1"/>
  <c r="S883" i="1"/>
  <c r="U882" i="1"/>
  <c r="S882" i="1"/>
  <c r="U881" i="1"/>
  <c r="U880" i="1"/>
  <c r="T879" i="1"/>
  <c r="S879" i="1"/>
  <c r="T878" i="1"/>
  <c r="S878" i="1"/>
  <c r="S876" i="1"/>
  <c r="S875" i="1"/>
  <c r="U874" i="1"/>
  <c r="S874" i="1"/>
  <c r="T873" i="1"/>
  <c r="S872" i="1"/>
  <c r="U871" i="1"/>
  <c r="S871" i="1"/>
  <c r="U870" i="1"/>
  <c r="S870" i="1"/>
  <c r="U869" i="1"/>
  <c r="S869" i="1"/>
  <c r="T868" i="1"/>
  <c r="S868" i="1"/>
  <c r="U867" i="1"/>
  <c r="S867" i="1"/>
  <c r="U866" i="1"/>
  <c r="S866" i="1"/>
  <c r="S863" i="1"/>
  <c r="S862" i="1"/>
  <c r="S860" i="1"/>
  <c r="U859" i="1"/>
  <c r="S859" i="1"/>
  <c r="T858" i="1"/>
  <c r="U857" i="1"/>
  <c r="S857" i="1"/>
  <c r="S856" i="1"/>
  <c r="S855" i="1"/>
  <c r="T854" i="1"/>
  <c r="S854" i="1"/>
  <c r="U853" i="1"/>
  <c r="S853" i="1"/>
  <c r="S852" i="1"/>
  <c r="U851" i="1"/>
  <c r="S851" i="1"/>
  <c r="S850" i="1"/>
  <c r="U849" i="1"/>
  <c r="S849" i="1"/>
  <c r="S848" i="1"/>
  <c r="S847" i="1"/>
  <c r="S846" i="1"/>
  <c r="U845" i="1"/>
  <c r="S844" i="1"/>
  <c r="T843" i="1"/>
  <c r="S843" i="1"/>
  <c r="T842" i="1"/>
  <c r="T841" i="1"/>
  <c r="S841" i="1"/>
  <c r="U839" i="1"/>
  <c r="S839" i="1"/>
  <c r="S838" i="1"/>
  <c r="T836" i="1"/>
  <c r="S836" i="1"/>
  <c r="S835" i="1"/>
  <c r="U832" i="1"/>
  <c r="S831" i="1"/>
  <c r="S830" i="1"/>
  <c r="S828" i="1"/>
  <c r="S827" i="1"/>
  <c r="S826" i="1"/>
  <c r="S825" i="1"/>
  <c r="T824" i="1"/>
  <c r="S824" i="1"/>
  <c r="S823" i="1"/>
  <c r="T822" i="1"/>
  <c r="S822" i="1"/>
  <c r="S821" i="1"/>
  <c r="T820" i="1"/>
  <c r="S820" i="1"/>
  <c r="S819" i="1"/>
  <c r="S818" i="1"/>
  <c r="U816" i="1"/>
  <c r="S816" i="1"/>
  <c r="T815" i="1"/>
  <c r="S815" i="1"/>
  <c r="U814" i="1"/>
  <c r="S814" i="1"/>
  <c r="S813" i="1"/>
  <c r="T812" i="1"/>
  <c r="S812" i="1"/>
  <c r="S811" i="1"/>
  <c r="T810" i="1"/>
  <c r="S810" i="1"/>
  <c r="S809" i="1"/>
  <c r="U808" i="1"/>
  <c r="S808" i="1"/>
  <c r="S807" i="1"/>
  <c r="U806" i="1"/>
  <c r="S806" i="1"/>
  <c r="S805" i="1"/>
  <c r="S804" i="1"/>
  <c r="T803" i="1"/>
  <c r="S803" i="1"/>
  <c r="S802" i="1"/>
  <c r="T801" i="1"/>
  <c r="U799" i="1"/>
  <c r="S799" i="1"/>
  <c r="T798" i="1"/>
  <c r="S798" i="1"/>
  <c r="S797" i="1"/>
  <c r="S796" i="1"/>
  <c r="S795" i="1"/>
  <c r="S794" i="1"/>
  <c r="U793" i="1"/>
  <c r="S793" i="1"/>
  <c r="U792" i="1"/>
  <c r="S792" i="1"/>
  <c r="S791" i="1"/>
  <c r="S790" i="1"/>
  <c r="S789" i="1"/>
  <c r="S788" i="1"/>
  <c r="U787" i="1"/>
  <c r="S787" i="1"/>
  <c r="S786" i="1"/>
  <c r="U784" i="1"/>
  <c r="S784" i="1"/>
  <c r="U783" i="1"/>
  <c r="S783" i="1"/>
  <c r="S782" i="1"/>
  <c r="U780" i="1"/>
  <c r="S780" i="1"/>
  <c r="S779" i="1"/>
  <c r="U778" i="1"/>
  <c r="S777" i="1"/>
  <c r="S775" i="1"/>
  <c r="S774" i="1"/>
  <c r="S772" i="1"/>
  <c r="U771" i="1"/>
  <c r="S771" i="1"/>
  <c r="T769" i="1"/>
  <c r="U768" i="1"/>
  <c r="S768" i="1"/>
  <c r="T767" i="1"/>
  <c r="S767" i="1"/>
  <c r="T766" i="1"/>
  <c r="S766" i="1"/>
  <c r="U765" i="1"/>
  <c r="S765" i="1"/>
  <c r="S764" i="1"/>
  <c r="S763" i="1"/>
  <c r="U762" i="1"/>
  <c r="S762" i="1"/>
  <c r="T760" i="1"/>
  <c r="S759" i="1"/>
  <c r="S758" i="1"/>
  <c r="U757" i="1"/>
  <c r="S756" i="1"/>
  <c r="U755" i="1"/>
  <c r="S755" i="1"/>
  <c r="T754" i="1"/>
  <c r="T753" i="1"/>
  <c r="S753" i="1"/>
  <c r="S751" i="1"/>
  <c r="U750" i="1"/>
  <c r="S750" i="1"/>
  <c r="U749" i="1"/>
  <c r="T748" i="1"/>
  <c r="S748" i="1"/>
  <c r="S747" i="1"/>
  <c r="S746" i="1"/>
  <c r="U745" i="1"/>
  <c r="T744" i="1"/>
  <c r="S744" i="1"/>
  <c r="S743" i="1"/>
  <c r="U742" i="1"/>
  <c r="S742" i="1"/>
  <c r="S741" i="1"/>
  <c r="U740" i="1"/>
  <c r="S740" i="1"/>
  <c r="T739" i="1"/>
  <c r="S739" i="1"/>
  <c r="S738" i="1"/>
  <c r="T737" i="1"/>
  <c r="S736" i="1"/>
  <c r="U735" i="1"/>
  <c r="S735" i="1"/>
  <c r="T734" i="1"/>
  <c r="S734" i="1"/>
  <c r="T733" i="1"/>
  <c r="U732" i="1"/>
  <c r="S732" i="1"/>
  <c r="U731" i="1"/>
  <c r="S731" i="1"/>
  <c r="S730" i="1"/>
  <c r="T729" i="1"/>
  <c r="S729" i="1"/>
  <c r="S728" i="1"/>
  <c r="S727" i="1"/>
  <c r="S726" i="1"/>
  <c r="S725" i="1"/>
  <c r="S724" i="1"/>
  <c r="U723" i="1"/>
  <c r="S723" i="1"/>
  <c r="U722" i="1"/>
  <c r="S722" i="1"/>
  <c r="U721" i="1"/>
  <c r="U720" i="1"/>
  <c r="S720" i="1"/>
  <c r="U719" i="1"/>
  <c r="S719" i="1"/>
  <c r="U718" i="1"/>
  <c r="S718" i="1"/>
  <c r="S717" i="1"/>
  <c r="T716" i="1"/>
  <c r="S716" i="1"/>
  <c r="S715" i="1"/>
  <c r="S714" i="1"/>
  <c r="S713" i="1"/>
  <c r="T712" i="1"/>
  <c r="U711" i="1"/>
  <c r="S711" i="1"/>
  <c r="U710" i="1"/>
  <c r="S710" i="1"/>
  <c r="T709" i="1"/>
  <c r="S708" i="1"/>
  <c r="U707" i="1"/>
  <c r="S707" i="1"/>
  <c r="T705" i="1"/>
  <c r="T704" i="1"/>
  <c r="S703" i="1"/>
  <c r="U702" i="1"/>
  <c r="S702" i="1"/>
  <c r="U701" i="1"/>
  <c r="S701" i="1"/>
  <c r="T700" i="1"/>
  <c r="S700" i="1"/>
  <c r="S699" i="1"/>
  <c r="S698" i="1"/>
  <c r="U697" i="1"/>
  <c r="T696" i="1"/>
  <c r="S696" i="1"/>
  <c r="S695" i="1"/>
  <c r="S694" i="1"/>
  <c r="U693" i="1"/>
  <c r="S692" i="1"/>
  <c r="U691" i="1"/>
  <c r="S691" i="1"/>
  <c r="S689" i="1"/>
  <c r="S688" i="1"/>
  <c r="S687" i="1"/>
  <c r="S686" i="1"/>
  <c r="T685" i="1"/>
  <c r="S685" i="1"/>
  <c r="U684" i="1"/>
  <c r="S684" i="1"/>
  <c r="S683" i="1"/>
  <c r="S682" i="1"/>
  <c r="U681" i="1"/>
  <c r="S681" i="1"/>
  <c r="T679" i="1"/>
  <c r="S679" i="1"/>
  <c r="T678" i="1"/>
  <c r="S678" i="1"/>
  <c r="T677" i="1"/>
  <c r="S677" i="1"/>
  <c r="T676" i="1"/>
  <c r="S676" i="1"/>
  <c r="T675" i="1"/>
  <c r="S675" i="1"/>
  <c r="S674" i="1"/>
  <c r="T673" i="1"/>
  <c r="S673" i="1"/>
  <c r="T671" i="1"/>
  <c r="S671" i="1"/>
  <c r="S670" i="1"/>
  <c r="U669" i="1"/>
  <c r="S669" i="1"/>
  <c r="T668" i="1"/>
  <c r="S668" i="1"/>
  <c r="U667" i="1"/>
  <c r="S667" i="1"/>
  <c r="U666" i="1"/>
  <c r="S666" i="1"/>
  <c r="T665" i="1"/>
  <c r="S665" i="1"/>
  <c r="U664" i="1"/>
  <c r="S664" i="1"/>
  <c r="S663" i="1"/>
  <c r="U662" i="1"/>
  <c r="S662" i="1"/>
  <c r="U661" i="1"/>
  <c r="S661" i="1"/>
  <c r="S660" i="1"/>
  <c r="U659" i="1"/>
  <c r="S659" i="1"/>
  <c r="T658" i="1"/>
  <c r="S658" i="1"/>
  <c r="S656" i="1"/>
  <c r="S655" i="1"/>
  <c r="S654" i="1"/>
  <c r="U653" i="1"/>
  <c r="S652" i="1"/>
  <c r="S651" i="1"/>
  <c r="T650" i="1"/>
  <c r="S650" i="1"/>
  <c r="U649" i="1"/>
  <c r="S649" i="1"/>
  <c r="S647" i="1"/>
  <c r="U646" i="1"/>
  <c r="S646" i="1"/>
  <c r="S644" i="1"/>
  <c r="S643" i="1"/>
  <c r="S641" i="1"/>
  <c r="U640" i="1"/>
  <c r="S640" i="1"/>
  <c r="U639" i="1"/>
  <c r="S639" i="1"/>
  <c r="S638" i="1"/>
  <c r="S637" i="1"/>
  <c r="S636" i="1"/>
  <c r="S635" i="1"/>
  <c r="T634" i="1"/>
  <c r="S634" i="1"/>
  <c r="U633" i="1"/>
  <c r="T632" i="1"/>
  <c r="S631" i="1"/>
  <c r="U630" i="1"/>
  <c r="S630" i="1"/>
  <c r="S628" i="1"/>
  <c r="S627" i="1"/>
  <c r="U625" i="1"/>
  <c r="S625" i="1"/>
  <c r="S624" i="1"/>
  <c r="S623" i="1"/>
  <c r="T622" i="1"/>
  <c r="S622" i="1"/>
  <c r="T621" i="1"/>
  <c r="S620" i="1"/>
  <c r="S619" i="1"/>
  <c r="T617" i="1"/>
  <c r="S617" i="1"/>
  <c r="S616" i="1"/>
  <c r="U615" i="1"/>
  <c r="S615" i="1"/>
  <c r="U614" i="1"/>
  <c r="S614" i="1"/>
  <c r="U613" i="1"/>
  <c r="S613" i="1"/>
  <c r="T612" i="1"/>
  <c r="S612" i="1"/>
  <c r="U611" i="1"/>
  <c r="S611" i="1"/>
  <c r="U610" i="1"/>
  <c r="S610" i="1"/>
  <c r="T609" i="1"/>
  <c r="S608" i="1"/>
  <c r="T607" i="1"/>
  <c r="S607" i="1"/>
  <c r="S606" i="1"/>
  <c r="U605" i="1"/>
  <c r="S605" i="1"/>
  <c r="S604" i="1"/>
  <c r="T603" i="1"/>
  <c r="S603" i="1"/>
  <c r="S602" i="1"/>
  <c r="S601" i="1"/>
  <c r="S600" i="1"/>
  <c r="S599" i="1"/>
  <c r="T598" i="1"/>
  <c r="S598" i="1"/>
  <c r="U597" i="1"/>
  <c r="S597" i="1"/>
  <c r="S596" i="1"/>
  <c r="S595" i="1"/>
  <c r="U594" i="1"/>
  <c r="S594" i="1"/>
  <c r="S592" i="1"/>
  <c r="T591" i="1"/>
  <c r="S591" i="1"/>
  <c r="T590" i="1"/>
  <c r="S590" i="1"/>
  <c r="S589" i="1"/>
  <c r="S588" i="1"/>
  <c r="S587" i="1"/>
  <c r="U586" i="1"/>
  <c r="S586" i="1"/>
  <c r="S585" i="1"/>
  <c r="S583" i="1"/>
  <c r="S582" i="1"/>
  <c r="S580" i="1"/>
  <c r="S579" i="1"/>
  <c r="S577" i="1"/>
  <c r="S576" i="1"/>
  <c r="T575" i="1"/>
  <c r="S575" i="1"/>
  <c r="S574" i="1"/>
  <c r="S572" i="1"/>
  <c r="S571" i="1"/>
  <c r="U570" i="1"/>
  <c r="S570" i="1"/>
  <c r="T568" i="1"/>
  <c r="S567" i="1"/>
  <c r="T566" i="1"/>
  <c r="S566" i="1"/>
  <c r="S564" i="1"/>
  <c r="T563" i="1"/>
  <c r="S563" i="1"/>
  <c r="T561" i="1"/>
  <c r="S561" i="1"/>
  <c r="U560" i="1"/>
  <c r="T559" i="1"/>
  <c r="S559" i="1"/>
  <c r="S558" i="1"/>
  <c r="T556" i="1"/>
  <c r="S556" i="1"/>
  <c r="S555" i="1"/>
  <c r="S554" i="1"/>
  <c r="S552" i="1"/>
  <c r="S551" i="1"/>
  <c r="U550" i="1"/>
  <c r="S550" i="1"/>
  <c r="U549" i="1"/>
  <c r="S549" i="1"/>
  <c r="S548" i="1"/>
  <c r="S547" i="1"/>
  <c r="S546" i="1"/>
  <c r="T545" i="1"/>
  <c r="S545" i="1"/>
  <c r="U543" i="1"/>
  <c r="S543" i="1"/>
  <c r="S542" i="1"/>
  <c r="S541" i="1"/>
  <c r="U540" i="1"/>
  <c r="S540" i="1"/>
  <c r="S539" i="1"/>
  <c r="U538" i="1"/>
  <c r="S538" i="1"/>
  <c r="U537" i="1"/>
  <c r="S537" i="1"/>
  <c r="S536" i="1"/>
  <c r="S535" i="1"/>
  <c r="T534" i="1"/>
  <c r="S534" i="1"/>
  <c r="U533" i="1"/>
  <c r="S533" i="1"/>
  <c r="S532" i="1"/>
  <c r="U531" i="1"/>
  <c r="S531" i="1"/>
  <c r="T530" i="1"/>
  <c r="S530" i="1"/>
  <c r="U529" i="1"/>
  <c r="S529" i="1"/>
  <c r="U528" i="1"/>
  <c r="T527" i="1"/>
  <c r="S527" i="1"/>
  <c r="U526" i="1"/>
  <c r="S526" i="1"/>
  <c r="S524" i="1"/>
  <c r="S523" i="1"/>
  <c r="S521" i="1"/>
  <c r="S520" i="1"/>
  <c r="S519" i="1"/>
  <c r="T518" i="1"/>
  <c r="S518" i="1"/>
  <c r="S517" i="1"/>
  <c r="S516" i="1"/>
  <c r="U515" i="1"/>
  <c r="S515" i="1"/>
  <c r="T514" i="1"/>
  <c r="S514" i="1"/>
  <c r="T513" i="1"/>
  <c r="U512" i="1"/>
  <c r="S511" i="1"/>
  <c r="U510" i="1"/>
  <c r="S510" i="1"/>
  <c r="S509" i="1"/>
  <c r="U508" i="1"/>
  <c r="S508" i="1"/>
  <c r="T507" i="1"/>
  <c r="S507" i="1"/>
  <c r="U506" i="1"/>
  <c r="S506" i="1"/>
  <c r="S505" i="1"/>
  <c r="U504" i="1"/>
  <c r="S503" i="1"/>
  <c r="T502" i="1"/>
  <c r="S502" i="1"/>
  <c r="T500" i="1"/>
  <c r="S500" i="1"/>
  <c r="S499" i="1"/>
  <c r="T498" i="1"/>
  <c r="T497" i="1"/>
  <c r="S497" i="1"/>
  <c r="U496" i="1"/>
  <c r="T495" i="1"/>
  <c r="S495" i="1"/>
  <c r="S494" i="1"/>
  <c r="T492" i="1"/>
  <c r="S492" i="1"/>
  <c r="U491" i="1"/>
  <c r="S491" i="1"/>
  <c r="S490" i="1"/>
  <c r="U489" i="1"/>
  <c r="S488" i="1"/>
  <c r="U487" i="1"/>
  <c r="S487" i="1"/>
  <c r="U486" i="1"/>
  <c r="S486" i="1"/>
  <c r="S485" i="1"/>
  <c r="T484" i="1"/>
  <c r="S484" i="1"/>
  <c r="U483" i="1"/>
  <c r="S483" i="1"/>
  <c r="T482" i="1"/>
  <c r="S482" i="1"/>
  <c r="T481" i="1"/>
  <c r="T480" i="1"/>
  <c r="S479" i="1"/>
  <c r="U478" i="1"/>
  <c r="S478" i="1"/>
  <c r="S476" i="1"/>
  <c r="S475" i="1"/>
  <c r="S474" i="1"/>
  <c r="T473" i="1"/>
  <c r="S472" i="1"/>
  <c r="S471" i="1"/>
  <c r="S470" i="1"/>
  <c r="U469" i="1"/>
  <c r="S469" i="1"/>
  <c r="U468" i="1"/>
  <c r="S468" i="1"/>
  <c r="S467" i="1"/>
  <c r="U466" i="1"/>
  <c r="S466" i="1"/>
  <c r="U465" i="1"/>
  <c r="S465" i="1"/>
  <c r="U464" i="1"/>
  <c r="U463" i="1"/>
  <c r="S463" i="1"/>
  <c r="S462" i="1"/>
  <c r="T461" i="1"/>
  <c r="U460" i="1"/>
  <c r="S460" i="1"/>
  <c r="S459" i="1"/>
  <c r="T458" i="1"/>
  <c r="U457" i="1"/>
  <c r="S457" i="1"/>
  <c r="S456" i="1"/>
  <c r="U455" i="1"/>
  <c r="S455" i="1"/>
  <c r="U454" i="1"/>
  <c r="S454" i="1"/>
  <c r="T453" i="1"/>
  <c r="S453" i="1"/>
  <c r="U452" i="1"/>
  <c r="S452" i="1"/>
  <c r="S451" i="1"/>
  <c r="S450" i="1"/>
  <c r="T449" i="1"/>
  <c r="S449" i="1"/>
  <c r="S448" i="1"/>
  <c r="S447" i="1"/>
  <c r="S446" i="1"/>
  <c r="T445" i="1"/>
  <c r="S444" i="1"/>
  <c r="U443" i="1"/>
  <c r="S443" i="1"/>
  <c r="T442" i="1"/>
  <c r="S442" i="1"/>
  <c r="S440" i="1"/>
  <c r="S439" i="1"/>
  <c r="S438" i="1"/>
  <c r="U437" i="1"/>
  <c r="S437" i="1"/>
  <c r="T436" i="1"/>
  <c r="S436" i="1"/>
  <c r="S435" i="1"/>
  <c r="U434" i="1"/>
  <c r="S434" i="1"/>
  <c r="S433" i="1"/>
  <c r="U432" i="1"/>
  <c r="S432" i="1"/>
  <c r="T431" i="1"/>
  <c r="S431" i="1"/>
  <c r="T430" i="1"/>
  <c r="S430" i="1"/>
  <c r="U429" i="1"/>
  <c r="T428" i="1"/>
  <c r="S428" i="1"/>
  <c r="S427" i="1"/>
  <c r="T426" i="1"/>
  <c r="S426" i="1"/>
  <c r="U425" i="1"/>
  <c r="S424" i="1"/>
  <c r="U423" i="1"/>
  <c r="S423" i="1"/>
  <c r="T422" i="1"/>
  <c r="S422" i="1"/>
  <c r="T421" i="1"/>
  <c r="S421" i="1"/>
  <c r="U420" i="1"/>
  <c r="S420" i="1"/>
  <c r="T419" i="1"/>
  <c r="S419" i="1"/>
  <c r="S418" i="1"/>
  <c r="T417" i="1"/>
  <c r="T416" i="1"/>
  <c r="S415" i="1"/>
  <c r="U414" i="1"/>
  <c r="S414" i="1"/>
  <c r="T413" i="1"/>
  <c r="U412" i="1"/>
  <c r="S412" i="1"/>
  <c r="S411" i="1"/>
  <c r="T410" i="1"/>
  <c r="S410" i="1"/>
  <c r="U409" i="1"/>
  <c r="S409" i="1"/>
  <c r="S408" i="1"/>
  <c r="T407" i="1"/>
  <c r="S407" i="1"/>
  <c r="U406" i="1"/>
  <c r="S406" i="1"/>
  <c r="S405" i="1"/>
  <c r="T404" i="1"/>
  <c r="S404" i="1"/>
  <c r="U403" i="1"/>
  <c r="S403" i="1"/>
  <c r="S402" i="1"/>
  <c r="U401" i="1"/>
  <c r="U400" i="1"/>
  <c r="S399" i="1"/>
  <c r="T398" i="1"/>
  <c r="S398" i="1"/>
  <c r="T396" i="1"/>
  <c r="S396" i="1"/>
  <c r="U395" i="1"/>
  <c r="S395" i="1"/>
  <c r="U393" i="1"/>
  <c r="S393" i="1"/>
  <c r="T392" i="1"/>
  <c r="S392" i="1"/>
  <c r="S391" i="1"/>
  <c r="U390" i="1"/>
  <c r="S390" i="1"/>
  <c r="U389" i="1"/>
  <c r="U388" i="1"/>
  <c r="S388" i="1"/>
  <c r="U387" i="1"/>
  <c r="S387" i="1"/>
  <c r="U386" i="1"/>
  <c r="S386" i="1"/>
  <c r="T385" i="1"/>
  <c r="S385" i="1"/>
  <c r="U384" i="1"/>
  <c r="T383" i="1"/>
  <c r="S383" i="1"/>
  <c r="U382" i="1"/>
  <c r="S382" i="1"/>
  <c r="S380" i="1"/>
  <c r="U379" i="1"/>
  <c r="S379" i="1"/>
  <c r="S378" i="1"/>
  <c r="T377" i="1"/>
  <c r="T376" i="1"/>
  <c r="S376" i="1"/>
  <c r="S374" i="1"/>
  <c r="U373" i="1"/>
  <c r="S373" i="1"/>
  <c r="U372" i="1"/>
  <c r="T371" i="1"/>
  <c r="S371" i="1"/>
  <c r="S370" i="1"/>
  <c r="U369" i="1"/>
  <c r="S369" i="1"/>
  <c r="U368" i="1"/>
  <c r="T367" i="1"/>
  <c r="S367" i="1"/>
  <c r="S366" i="1"/>
  <c r="T364" i="1"/>
  <c r="S364" i="1"/>
  <c r="S363" i="1"/>
  <c r="S362" i="1"/>
  <c r="T360" i="1"/>
  <c r="S360" i="1"/>
  <c r="U359" i="1"/>
  <c r="S359" i="1"/>
  <c r="S358" i="1"/>
  <c r="U357" i="1"/>
  <c r="S357" i="1"/>
  <c r="U356" i="1"/>
  <c r="S356" i="1"/>
  <c r="S355" i="1"/>
  <c r="S354" i="1"/>
  <c r="T353" i="1"/>
  <c r="S353" i="1"/>
  <c r="S352" i="1"/>
  <c r="U351" i="1"/>
  <c r="S351" i="1"/>
  <c r="U350" i="1"/>
  <c r="S350" i="1"/>
  <c r="T349" i="1"/>
  <c r="U348" i="1"/>
  <c r="S348" i="1"/>
  <c r="U347" i="1"/>
  <c r="S347" i="1"/>
  <c r="U346" i="1"/>
  <c r="U345" i="1"/>
  <c r="U344" i="1"/>
  <c r="S344" i="1"/>
  <c r="S343" i="1"/>
  <c r="U342" i="1"/>
  <c r="S342" i="1"/>
  <c r="U341" i="1"/>
  <c r="S341" i="1"/>
  <c r="S340" i="1"/>
  <c r="S339" i="1"/>
  <c r="T338" i="1"/>
  <c r="T337" i="1"/>
  <c r="S337" i="1"/>
  <c r="T336" i="1"/>
  <c r="T335" i="1"/>
  <c r="S335" i="1"/>
  <c r="S334" i="1"/>
  <c r="U333" i="1"/>
  <c r="S333" i="1"/>
  <c r="T332" i="1"/>
  <c r="S332" i="1"/>
  <c r="U331" i="1"/>
  <c r="S331" i="1"/>
  <c r="T329" i="1"/>
  <c r="S329" i="1"/>
  <c r="U328" i="1"/>
  <c r="S327" i="1"/>
  <c r="S320" i="1"/>
  <c r="S318" i="1"/>
  <c r="T317" i="1"/>
  <c r="S317" i="1"/>
  <c r="U316" i="1"/>
  <c r="S315" i="1"/>
  <c r="S314" i="1"/>
  <c r="S313" i="1"/>
  <c r="S312" i="1"/>
  <c r="T311" i="1"/>
  <c r="S311" i="1"/>
  <c r="T310" i="1"/>
  <c r="S310" i="1"/>
  <c r="S309" i="1"/>
  <c r="U308" i="1"/>
  <c r="S308" i="1"/>
  <c r="T307" i="1"/>
  <c r="S307" i="1"/>
  <c r="U306" i="1"/>
  <c r="S305" i="1"/>
  <c r="T304" i="1"/>
  <c r="S304" i="1"/>
  <c r="U303" i="1"/>
  <c r="S302" i="1"/>
  <c r="U301" i="1"/>
  <c r="S301" i="1"/>
  <c r="T300" i="1"/>
  <c r="S300" i="1"/>
  <c r="U299" i="1"/>
  <c r="S299" i="1"/>
  <c r="U298" i="1"/>
  <c r="T297" i="1"/>
  <c r="S297" i="1"/>
  <c r="T296" i="1"/>
  <c r="S296" i="1"/>
  <c r="T295" i="1"/>
  <c r="T294" i="1"/>
  <c r="S294" i="1"/>
  <c r="T293" i="1"/>
  <c r="S293" i="1"/>
  <c r="S292" i="1"/>
  <c r="S290" i="1"/>
  <c r="T289" i="1"/>
  <c r="S289" i="1"/>
  <c r="S288" i="1"/>
  <c r="U287" i="1"/>
  <c r="S287" i="1"/>
  <c r="S286" i="1"/>
  <c r="S285" i="1"/>
  <c r="T284" i="1"/>
  <c r="S284" i="1"/>
  <c r="T283" i="1"/>
  <c r="S283" i="1"/>
  <c r="U281" i="1"/>
  <c r="S281" i="1"/>
  <c r="S280" i="1"/>
  <c r="U278" i="1"/>
  <c r="S278" i="1"/>
  <c r="U277" i="1"/>
  <c r="S277" i="1"/>
  <c r="U275" i="1"/>
  <c r="S274" i="1"/>
  <c r="T273" i="1"/>
  <c r="S273" i="1"/>
  <c r="T272" i="1"/>
  <c r="S272" i="1"/>
  <c r="S271" i="1"/>
  <c r="U270" i="1"/>
  <c r="S270" i="1"/>
  <c r="U269" i="1"/>
  <c r="S269" i="1"/>
  <c r="S268" i="1"/>
  <c r="T267" i="1"/>
  <c r="U266" i="1"/>
  <c r="S265" i="1"/>
  <c r="U264" i="1"/>
  <c r="S264" i="1"/>
  <c r="U263" i="1"/>
  <c r="U262" i="1"/>
  <c r="S262" i="1"/>
  <c r="S261" i="1"/>
  <c r="T260" i="1"/>
  <c r="T259" i="1"/>
  <c r="S259" i="1"/>
  <c r="S258" i="1"/>
  <c r="U257" i="1"/>
  <c r="S257" i="1"/>
  <c r="T256" i="1"/>
  <c r="S256" i="1"/>
  <c r="T255" i="1"/>
  <c r="U254" i="1"/>
  <c r="S254" i="1"/>
  <c r="S253" i="1"/>
  <c r="U252" i="1"/>
  <c r="S252" i="1"/>
  <c r="S251" i="1"/>
  <c r="U250" i="1"/>
  <c r="S249" i="1"/>
  <c r="T248" i="1"/>
  <c r="S248" i="1"/>
  <c r="S246" i="1"/>
  <c r="U245" i="1"/>
  <c r="S245" i="1"/>
  <c r="U244" i="1"/>
  <c r="S244" i="1"/>
  <c r="U243" i="1"/>
  <c r="U242" i="1"/>
  <c r="S241" i="1"/>
  <c r="T240" i="1"/>
  <c r="S240" i="1"/>
  <c r="U239" i="1"/>
  <c r="S239" i="1"/>
  <c r="U238" i="1"/>
  <c r="S238" i="1"/>
  <c r="U237" i="1"/>
  <c r="S237" i="1"/>
  <c r="T235" i="1"/>
  <c r="S235" i="1"/>
  <c r="S234" i="1"/>
  <c r="T233" i="1"/>
  <c r="S233" i="1"/>
  <c r="T232" i="1"/>
  <c r="S232" i="1"/>
  <c r="T231" i="1"/>
  <c r="T230" i="1"/>
  <c r="S230" i="1"/>
  <c r="U229" i="1"/>
  <c r="S229" i="1"/>
  <c r="S228" i="1"/>
  <c r="S227" i="1"/>
  <c r="U226" i="1"/>
  <c r="S226" i="1"/>
  <c r="T225" i="1"/>
  <c r="S225" i="1"/>
  <c r="U224" i="1"/>
  <c r="S224" i="1"/>
  <c r="S223" i="1"/>
  <c r="U222" i="1"/>
  <c r="T222" i="1"/>
  <c r="S222" i="1"/>
  <c r="T221" i="1"/>
  <c r="S221" i="1"/>
  <c r="S220" i="1"/>
  <c r="T219" i="1"/>
  <c r="S219" i="1"/>
  <c r="S218" i="1"/>
  <c r="U217" i="1"/>
  <c r="S217" i="1"/>
  <c r="T216" i="1"/>
  <c r="S216" i="1"/>
  <c r="T215" i="1"/>
  <c r="S215" i="1"/>
  <c r="U214" i="1"/>
  <c r="S214" i="1"/>
  <c r="T213" i="1"/>
  <c r="S213" i="1"/>
  <c r="U212" i="1"/>
  <c r="S212" i="1"/>
  <c r="T211" i="1"/>
  <c r="S211" i="1"/>
  <c r="S210" i="1"/>
  <c r="U209" i="1"/>
  <c r="S209" i="1"/>
  <c r="U208" i="1"/>
  <c r="S208" i="1"/>
  <c r="U207" i="1"/>
  <c r="S207" i="1"/>
  <c r="S206" i="1"/>
  <c r="T205" i="1"/>
  <c r="S205" i="1"/>
  <c r="T204" i="1"/>
  <c r="S204" i="1"/>
  <c r="U203" i="1"/>
  <c r="S203" i="1"/>
  <c r="U202" i="1"/>
  <c r="T201" i="1"/>
  <c r="S201" i="1"/>
  <c r="T200" i="1"/>
  <c r="S200" i="1"/>
  <c r="U199" i="1"/>
  <c r="U198" i="1"/>
  <c r="S198" i="1"/>
  <c r="U197" i="1"/>
  <c r="T197" i="1"/>
  <c r="S197" i="1"/>
  <c r="T196" i="1"/>
  <c r="S195" i="1"/>
  <c r="S194" i="1"/>
  <c r="S193" i="1"/>
  <c r="S192" i="1"/>
  <c r="S191" i="1"/>
  <c r="U190" i="1"/>
  <c r="T190" i="1"/>
  <c r="S190" i="1"/>
  <c r="T189" i="1"/>
  <c r="S189" i="1"/>
  <c r="T188" i="1"/>
  <c r="S188" i="1"/>
  <c r="U187" i="1"/>
  <c r="S187" i="1"/>
  <c r="T186" i="1"/>
  <c r="U185" i="1"/>
  <c r="S185" i="1"/>
  <c r="S183" i="1"/>
  <c r="T182" i="1"/>
  <c r="S182" i="1"/>
  <c r="U181" i="1"/>
  <c r="S181" i="1"/>
  <c r="T180" i="1"/>
  <c r="S180" i="1"/>
  <c r="T179" i="1"/>
  <c r="S179" i="1"/>
  <c r="T177" i="1"/>
  <c r="S177" i="1"/>
  <c r="S176" i="1"/>
  <c r="T174" i="1"/>
  <c r="S174" i="1"/>
  <c r="S173" i="1"/>
  <c r="S172" i="1"/>
  <c r="T171" i="1"/>
  <c r="S171" i="1"/>
  <c r="U170" i="1"/>
  <c r="S170" i="1"/>
  <c r="S169" i="1"/>
  <c r="U168" i="1"/>
  <c r="S168" i="1"/>
  <c r="U167" i="1"/>
  <c r="T166" i="1"/>
  <c r="S166" i="1"/>
  <c r="T165" i="1"/>
  <c r="S165" i="1"/>
  <c r="T164" i="1"/>
  <c r="S164" i="1"/>
  <c r="T163" i="1"/>
  <c r="S163" i="1"/>
  <c r="U162" i="1"/>
  <c r="S162" i="1"/>
  <c r="U161" i="1"/>
  <c r="S161" i="1"/>
  <c r="S160" i="1"/>
  <c r="T159" i="1"/>
  <c r="S159" i="1"/>
  <c r="U158" i="1"/>
  <c r="S158" i="1"/>
  <c r="T157" i="1"/>
  <c r="S157" i="1"/>
  <c r="S156" i="1"/>
  <c r="T155" i="1"/>
  <c r="S155" i="1"/>
  <c r="T154" i="1"/>
  <c r="T153" i="1"/>
  <c r="S153" i="1"/>
  <c r="S152" i="1"/>
  <c r="U151" i="1"/>
  <c r="U150" i="1"/>
  <c r="S150" i="1"/>
  <c r="U149" i="1"/>
  <c r="S149" i="1"/>
  <c r="U148" i="1"/>
  <c r="S147" i="1"/>
  <c r="S146" i="1"/>
  <c r="S145" i="1"/>
  <c r="S144" i="1"/>
  <c r="S143" i="1"/>
  <c r="U142" i="1"/>
  <c r="S142" i="1"/>
  <c r="S141" i="1"/>
  <c r="S139" i="1"/>
  <c r="S138" i="1"/>
  <c r="S137" i="1"/>
  <c r="T136" i="1"/>
  <c r="S136" i="1"/>
  <c r="S135" i="1"/>
  <c r="S134" i="1"/>
  <c r="S133" i="1"/>
  <c r="S132" i="1"/>
  <c r="S131" i="1"/>
  <c r="S129" i="1"/>
  <c r="S128" i="1"/>
  <c r="U126" i="1"/>
  <c r="S126" i="1"/>
  <c r="S125" i="1"/>
  <c r="S124" i="1"/>
  <c r="S123" i="1"/>
  <c r="S122" i="1"/>
  <c r="S121" i="1"/>
  <c r="S120" i="1"/>
  <c r="S119" i="1"/>
  <c r="S118" i="1"/>
  <c r="S117" i="1"/>
  <c r="S115" i="1"/>
  <c r="S113" i="1"/>
  <c r="S112" i="1"/>
  <c r="S110" i="1"/>
  <c r="S109" i="1"/>
  <c r="S107" i="1"/>
  <c r="S106" i="1"/>
  <c r="T105" i="1"/>
  <c r="S105" i="1"/>
  <c r="S104" i="1"/>
  <c r="S102" i="1"/>
  <c r="S101" i="1"/>
  <c r="S99" i="1"/>
  <c r="S98" i="1"/>
  <c r="S97" i="1"/>
  <c r="S96" i="1"/>
  <c r="S95" i="1"/>
  <c r="S94" i="1"/>
  <c r="S93" i="1"/>
  <c r="S92" i="1"/>
  <c r="S91" i="1"/>
  <c r="S89" i="1"/>
  <c r="S88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U72" i="1"/>
  <c r="S72" i="1"/>
  <c r="U71" i="1"/>
  <c r="S71" i="1"/>
  <c r="U65" i="1"/>
  <c r="S65" i="1"/>
  <c r="S64" i="1"/>
  <c r="S63" i="1"/>
  <c r="T60" i="1"/>
  <c r="S60" i="1"/>
  <c r="S58" i="1"/>
  <c r="S57" i="1"/>
  <c r="S56" i="1"/>
  <c r="U47" i="1"/>
  <c r="S47" i="1"/>
  <c r="T46" i="1"/>
  <c r="S46" i="1"/>
  <c r="T45" i="1"/>
  <c r="S45" i="1"/>
  <c r="U43" i="1"/>
  <c r="S43" i="1"/>
  <c r="T42" i="1"/>
  <c r="S42" i="1"/>
  <c r="U41" i="1"/>
  <c r="S41" i="1"/>
  <c r="S40" i="1"/>
  <c r="T39" i="1"/>
  <c r="S39" i="1"/>
  <c r="T38" i="1"/>
  <c r="S38" i="1"/>
  <c r="S37" i="1"/>
  <c r="S36" i="1"/>
  <c r="U35" i="1"/>
  <c r="S34" i="1"/>
  <c r="T32" i="1"/>
  <c r="S32" i="1"/>
  <c r="T31" i="1"/>
  <c r="S31" i="1"/>
  <c r="U30" i="1"/>
  <c r="T29" i="1"/>
  <c r="S29" i="1"/>
  <c r="U28" i="1"/>
  <c r="S28" i="1"/>
  <c r="T27" i="1"/>
  <c r="U26" i="1"/>
  <c r="S26" i="1"/>
  <c r="S24" i="1"/>
  <c r="T23" i="1"/>
  <c r="S23" i="1"/>
  <c r="T22" i="1"/>
  <c r="S22" i="1"/>
  <c r="T19" i="1"/>
  <c r="T17" i="1"/>
  <c r="S17" i="1"/>
  <c r="U15" i="1"/>
  <c r="U14" i="1"/>
  <c r="U11" i="1"/>
  <c r="U10" i="1"/>
  <c r="S10" i="1"/>
  <c r="U9" i="1"/>
  <c r="U25" i="1"/>
  <c r="U27" i="1"/>
  <c r="U29" i="1"/>
  <c r="U31" i="1"/>
  <c r="U32" i="1"/>
  <c r="U33" i="1"/>
  <c r="U34" i="1"/>
  <c r="U36" i="1"/>
  <c r="U37" i="1"/>
  <c r="U38" i="1"/>
  <c r="U39" i="1"/>
  <c r="U40" i="1"/>
  <c r="U42" i="1"/>
  <c r="U46" i="1"/>
  <c r="U57" i="1"/>
  <c r="U58" i="1"/>
  <c r="U7" i="1"/>
  <c r="U8" i="1"/>
  <c r="U12" i="1"/>
  <c r="U13" i="1"/>
  <c r="U16" i="1"/>
  <c r="U17" i="1"/>
  <c r="U18" i="1"/>
  <c r="U19" i="1"/>
  <c r="U21" i="1"/>
  <c r="U22" i="1"/>
  <c r="U23" i="1"/>
  <c r="U24" i="1"/>
  <c r="U45" i="1"/>
  <c r="U56" i="1"/>
  <c r="U60" i="1"/>
  <c r="U63" i="1"/>
  <c r="U64" i="1"/>
  <c r="U89" i="1"/>
  <c r="U101" i="1"/>
  <c r="U105" i="1"/>
  <c r="U6" i="1"/>
  <c r="U109" i="1"/>
  <c r="U112" i="1"/>
  <c r="U120" i="1"/>
  <c r="U136" i="1"/>
  <c r="U147" i="1"/>
  <c r="U152" i="1"/>
  <c r="U153" i="1"/>
  <c r="U154" i="1"/>
  <c r="U155" i="1"/>
  <c r="U156" i="1"/>
  <c r="U157" i="1"/>
  <c r="U159" i="1"/>
  <c r="U160" i="1"/>
  <c r="U163" i="1"/>
  <c r="U164" i="1"/>
  <c r="U165" i="1"/>
  <c r="U166" i="1"/>
  <c r="U169" i="1"/>
  <c r="U171" i="1"/>
  <c r="U172" i="1"/>
  <c r="U173" i="1"/>
  <c r="U174" i="1"/>
  <c r="U175" i="1"/>
  <c r="U176" i="1"/>
  <c r="U178" i="1"/>
  <c r="U179" i="1"/>
  <c r="U180" i="1"/>
  <c r="U182" i="1"/>
  <c r="U183" i="1"/>
  <c r="U184" i="1"/>
  <c r="U186" i="1"/>
  <c r="U188" i="1"/>
  <c r="U189" i="1"/>
  <c r="U191" i="1"/>
  <c r="U192" i="1"/>
  <c r="U193" i="1"/>
  <c r="U194" i="1"/>
  <c r="U195" i="1"/>
  <c r="U196" i="1"/>
  <c r="U200" i="1"/>
  <c r="U201" i="1"/>
  <c r="U205" i="1"/>
  <c r="U206" i="1"/>
  <c r="U210" i="1"/>
  <c r="U211" i="1"/>
  <c r="U213" i="1"/>
  <c r="U215" i="1"/>
  <c r="U216" i="1"/>
  <c r="U218" i="1"/>
  <c r="U220" i="1"/>
  <c r="U221" i="1"/>
  <c r="U223" i="1"/>
  <c r="U225" i="1"/>
  <c r="U227" i="1"/>
  <c r="U228" i="1"/>
  <c r="U230" i="1"/>
  <c r="U231" i="1"/>
  <c r="U233" i="1"/>
  <c r="U234" i="1"/>
  <c r="U236" i="1"/>
  <c r="U240" i="1"/>
  <c r="U241" i="1"/>
  <c r="U246" i="1"/>
  <c r="U247" i="1"/>
  <c r="U248" i="1"/>
  <c r="U249" i="1"/>
  <c r="U251" i="1"/>
  <c r="U253" i="1"/>
  <c r="U255" i="1"/>
  <c r="U256" i="1"/>
  <c r="U258" i="1"/>
  <c r="U259" i="1"/>
  <c r="U260" i="1"/>
  <c r="U261" i="1"/>
  <c r="U265" i="1"/>
  <c r="U267" i="1"/>
  <c r="U271" i="1"/>
  <c r="U272" i="1"/>
  <c r="U273" i="1"/>
  <c r="U274" i="1"/>
  <c r="U276" i="1"/>
  <c r="U279" i="1"/>
  <c r="U280" i="1"/>
  <c r="U282" i="1"/>
  <c r="U284" i="1"/>
  <c r="U285" i="1"/>
  <c r="U286" i="1"/>
  <c r="U288" i="1"/>
  <c r="U289" i="1"/>
  <c r="U290" i="1"/>
  <c r="U291" i="1"/>
  <c r="U292" i="1"/>
  <c r="U293" i="1"/>
  <c r="U294" i="1"/>
  <c r="U295" i="1"/>
  <c r="U296" i="1"/>
  <c r="U297" i="1"/>
  <c r="U302" i="1"/>
  <c r="U304" i="1"/>
  <c r="U305" i="1"/>
  <c r="U307" i="1"/>
  <c r="U309" i="1"/>
  <c r="U310" i="1"/>
  <c r="U311" i="1"/>
  <c r="U312" i="1"/>
  <c r="U313" i="1"/>
  <c r="U314" i="1"/>
  <c r="U315" i="1"/>
  <c r="U317" i="1"/>
  <c r="U318" i="1"/>
  <c r="U319" i="1"/>
  <c r="U320" i="1"/>
  <c r="U327" i="1"/>
  <c r="U329" i="1"/>
  <c r="U330" i="1"/>
  <c r="U332" i="1"/>
  <c r="U334" i="1"/>
  <c r="U335" i="1"/>
  <c r="U336" i="1"/>
  <c r="U337" i="1"/>
  <c r="U338" i="1"/>
  <c r="U339" i="1"/>
  <c r="U340" i="1"/>
  <c r="U343" i="1"/>
  <c r="U349" i="1"/>
  <c r="U352" i="1"/>
  <c r="U353" i="1"/>
  <c r="U354" i="1"/>
  <c r="U355" i="1"/>
  <c r="U358" i="1"/>
  <c r="U360" i="1"/>
  <c r="U361" i="1"/>
  <c r="U363" i="1"/>
  <c r="U364" i="1"/>
  <c r="U365" i="1"/>
  <c r="U367" i="1"/>
  <c r="U370" i="1"/>
  <c r="U376" i="1"/>
  <c r="U377" i="1"/>
  <c r="U378" i="1"/>
  <c r="U380" i="1"/>
  <c r="U381" i="1"/>
  <c r="U383" i="1"/>
  <c r="U385" i="1"/>
  <c r="U391" i="1"/>
  <c r="U392" i="1"/>
  <c r="U394" i="1"/>
  <c r="U396" i="1"/>
  <c r="U397" i="1"/>
  <c r="U399" i="1"/>
  <c r="U402" i="1"/>
  <c r="U404" i="1"/>
  <c r="U405" i="1"/>
  <c r="U407" i="1"/>
  <c r="U408" i="1"/>
  <c r="U411" i="1"/>
  <c r="U413" i="1"/>
  <c r="U415" i="1"/>
  <c r="U416" i="1"/>
  <c r="U417" i="1"/>
  <c r="U418" i="1"/>
  <c r="U419" i="1"/>
  <c r="U421" i="1"/>
  <c r="U424" i="1"/>
  <c r="U426" i="1"/>
  <c r="U427" i="1"/>
  <c r="U428" i="1"/>
  <c r="U430" i="1"/>
  <c r="U431" i="1"/>
  <c r="U433" i="1"/>
  <c r="U435" i="1"/>
  <c r="U436" i="1"/>
  <c r="U438" i="1"/>
  <c r="U439" i="1"/>
  <c r="U440" i="1"/>
  <c r="U441" i="1"/>
  <c r="U442" i="1"/>
  <c r="U444" i="1"/>
  <c r="U445" i="1"/>
  <c r="U446" i="1"/>
  <c r="U447" i="1"/>
  <c r="U448" i="1"/>
  <c r="U449" i="1"/>
  <c r="U450" i="1"/>
  <c r="U451" i="1"/>
  <c r="U453" i="1"/>
  <c r="U456" i="1"/>
  <c r="U458" i="1"/>
  <c r="U459" i="1"/>
  <c r="U461" i="1"/>
  <c r="U462" i="1"/>
  <c r="U467" i="1"/>
  <c r="U470" i="1"/>
  <c r="U471" i="1"/>
  <c r="U472" i="1"/>
  <c r="U473" i="1"/>
  <c r="U474" i="1"/>
  <c r="U475" i="1"/>
  <c r="U476" i="1"/>
  <c r="U477" i="1"/>
  <c r="U479" i="1"/>
  <c r="U480" i="1"/>
  <c r="U481" i="1"/>
  <c r="U482" i="1"/>
  <c r="U484" i="1"/>
  <c r="U485" i="1"/>
  <c r="U488" i="1"/>
  <c r="U490" i="1"/>
  <c r="U492" i="1"/>
  <c r="U493" i="1"/>
  <c r="U494" i="1"/>
  <c r="U495" i="1"/>
  <c r="U497" i="1"/>
  <c r="U498" i="1"/>
  <c r="U499" i="1"/>
  <c r="U500" i="1"/>
  <c r="U501" i="1"/>
  <c r="U502" i="1"/>
  <c r="U503" i="1"/>
  <c r="U505" i="1"/>
  <c r="U507" i="1"/>
  <c r="U509" i="1"/>
  <c r="U511" i="1"/>
  <c r="U513" i="1"/>
  <c r="U514" i="1"/>
  <c r="U516" i="1"/>
  <c r="U517" i="1"/>
  <c r="U518" i="1"/>
  <c r="U519" i="1"/>
  <c r="U520" i="1"/>
  <c r="U521" i="1"/>
  <c r="U522" i="1"/>
  <c r="U523" i="1"/>
  <c r="U524" i="1"/>
  <c r="U525" i="1"/>
  <c r="U527" i="1"/>
  <c r="U530" i="1"/>
  <c r="U532" i="1"/>
  <c r="U534" i="1"/>
  <c r="U535" i="1"/>
  <c r="U536" i="1"/>
  <c r="U539" i="1"/>
  <c r="U541" i="1"/>
  <c r="U542" i="1"/>
  <c r="U544" i="1"/>
  <c r="U545" i="1"/>
  <c r="U546" i="1"/>
  <c r="U547" i="1"/>
  <c r="U548" i="1"/>
  <c r="U551" i="1"/>
  <c r="U552" i="1"/>
  <c r="U553" i="1"/>
  <c r="U554" i="1"/>
  <c r="U555" i="1"/>
  <c r="U556" i="1"/>
  <c r="U557" i="1"/>
  <c r="U558" i="1"/>
  <c r="U559" i="1"/>
  <c r="U561" i="1"/>
  <c r="U562" i="1"/>
  <c r="U563" i="1"/>
  <c r="U564" i="1"/>
  <c r="U565" i="1"/>
  <c r="U566" i="1"/>
  <c r="U567" i="1"/>
  <c r="U568" i="1"/>
  <c r="U569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7" i="1"/>
  <c r="U588" i="1"/>
  <c r="U589" i="1"/>
  <c r="U590" i="1"/>
  <c r="U591" i="1"/>
  <c r="U592" i="1"/>
  <c r="U593" i="1"/>
  <c r="U595" i="1"/>
  <c r="U596" i="1"/>
  <c r="U598" i="1"/>
  <c r="U599" i="1"/>
  <c r="U600" i="1"/>
  <c r="U601" i="1"/>
  <c r="U602" i="1"/>
  <c r="U603" i="1"/>
  <c r="U604" i="1"/>
  <c r="U606" i="1"/>
  <c r="U607" i="1"/>
  <c r="U608" i="1"/>
  <c r="U609" i="1"/>
  <c r="U612" i="1"/>
  <c r="U616" i="1"/>
  <c r="U617" i="1"/>
  <c r="U618" i="1"/>
  <c r="U619" i="1"/>
  <c r="U620" i="1"/>
  <c r="U621" i="1"/>
  <c r="U622" i="1"/>
  <c r="U623" i="1"/>
  <c r="U624" i="1"/>
  <c r="U626" i="1"/>
  <c r="U627" i="1"/>
  <c r="U628" i="1"/>
  <c r="U629" i="1"/>
  <c r="U631" i="1"/>
  <c r="U632" i="1"/>
  <c r="U634" i="1"/>
  <c r="U635" i="1"/>
  <c r="U636" i="1"/>
  <c r="U637" i="1"/>
  <c r="U638" i="1"/>
  <c r="U641" i="1"/>
  <c r="U642" i="1"/>
  <c r="U643" i="1"/>
  <c r="U644" i="1"/>
  <c r="U645" i="1"/>
  <c r="U647" i="1"/>
  <c r="U648" i="1"/>
  <c r="U650" i="1"/>
  <c r="U651" i="1"/>
  <c r="U652" i="1"/>
  <c r="U654" i="1"/>
  <c r="U655" i="1"/>
  <c r="U656" i="1"/>
  <c r="U657" i="1"/>
  <c r="U658" i="1"/>
  <c r="U660" i="1"/>
  <c r="U663" i="1"/>
  <c r="U665" i="1"/>
  <c r="U668" i="1"/>
  <c r="U670" i="1"/>
  <c r="U671" i="1"/>
  <c r="U672" i="1"/>
  <c r="U673" i="1"/>
  <c r="U674" i="1"/>
  <c r="U675" i="1"/>
  <c r="U676" i="1"/>
  <c r="U677" i="1"/>
  <c r="U678" i="1"/>
  <c r="U679" i="1"/>
  <c r="U680" i="1"/>
  <c r="U682" i="1"/>
  <c r="U683" i="1"/>
  <c r="U685" i="1"/>
  <c r="U686" i="1"/>
  <c r="U687" i="1"/>
  <c r="U688" i="1"/>
  <c r="U689" i="1"/>
  <c r="U690" i="1"/>
  <c r="U692" i="1"/>
  <c r="U694" i="1"/>
  <c r="U695" i="1"/>
  <c r="U696" i="1"/>
  <c r="U698" i="1"/>
  <c r="U699" i="1"/>
  <c r="U700" i="1"/>
  <c r="U703" i="1"/>
  <c r="U704" i="1"/>
  <c r="U705" i="1"/>
  <c r="U706" i="1"/>
  <c r="U708" i="1"/>
  <c r="U709" i="1"/>
  <c r="U712" i="1"/>
  <c r="U713" i="1"/>
  <c r="U714" i="1"/>
  <c r="U715" i="1"/>
  <c r="U716" i="1"/>
  <c r="U717" i="1"/>
  <c r="U724" i="1"/>
  <c r="U725" i="1"/>
  <c r="U726" i="1"/>
  <c r="U727" i="1"/>
  <c r="U728" i="1"/>
  <c r="U729" i="1"/>
  <c r="U730" i="1"/>
  <c r="U733" i="1"/>
  <c r="U734" i="1"/>
  <c r="U736" i="1"/>
  <c r="U737" i="1"/>
  <c r="U738" i="1"/>
  <c r="U739" i="1"/>
  <c r="U741" i="1"/>
  <c r="U743" i="1"/>
  <c r="U744" i="1"/>
  <c r="U746" i="1"/>
  <c r="U747" i="1"/>
  <c r="U748" i="1"/>
  <c r="U751" i="1"/>
  <c r="U752" i="1"/>
  <c r="U753" i="1"/>
  <c r="U754" i="1"/>
  <c r="U756" i="1"/>
  <c r="U758" i="1"/>
  <c r="U759" i="1"/>
  <c r="U760" i="1"/>
  <c r="U761" i="1"/>
  <c r="U763" i="1"/>
  <c r="U764" i="1"/>
  <c r="U766" i="1"/>
  <c r="U767" i="1"/>
  <c r="U769" i="1"/>
  <c r="U770" i="1"/>
  <c r="U772" i="1"/>
  <c r="U773" i="1"/>
  <c r="U774" i="1"/>
  <c r="U775" i="1"/>
  <c r="U776" i="1"/>
  <c r="U777" i="1"/>
  <c r="U779" i="1"/>
  <c r="U781" i="1"/>
  <c r="U782" i="1"/>
  <c r="U785" i="1"/>
  <c r="U786" i="1"/>
  <c r="U788" i="1"/>
  <c r="U789" i="1"/>
  <c r="U790" i="1"/>
  <c r="U791" i="1"/>
  <c r="U794" i="1"/>
  <c r="U795" i="1"/>
  <c r="U796" i="1"/>
  <c r="U797" i="1"/>
  <c r="U798" i="1"/>
  <c r="U800" i="1"/>
  <c r="U801" i="1"/>
  <c r="U802" i="1"/>
  <c r="U803" i="1"/>
  <c r="U804" i="1"/>
  <c r="U805" i="1"/>
  <c r="U807" i="1"/>
  <c r="U809" i="1"/>
  <c r="U810" i="1"/>
  <c r="U811" i="1"/>
  <c r="U812" i="1"/>
  <c r="U813" i="1"/>
  <c r="U815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3" i="1"/>
  <c r="U834" i="1"/>
  <c r="U835" i="1"/>
  <c r="U836" i="1"/>
  <c r="U837" i="1"/>
  <c r="U838" i="1"/>
  <c r="U840" i="1"/>
  <c r="U841" i="1"/>
  <c r="U842" i="1"/>
  <c r="U843" i="1"/>
  <c r="U844" i="1"/>
  <c r="U846" i="1"/>
  <c r="U847" i="1"/>
  <c r="U848" i="1"/>
  <c r="U850" i="1"/>
  <c r="U852" i="1"/>
  <c r="U854" i="1"/>
  <c r="U855" i="1"/>
  <c r="U856" i="1"/>
  <c r="U858" i="1"/>
  <c r="U860" i="1"/>
  <c r="U861" i="1"/>
  <c r="U862" i="1"/>
  <c r="U863" i="1"/>
  <c r="U864" i="1"/>
  <c r="U865" i="1"/>
  <c r="U868" i="1"/>
  <c r="U872" i="1"/>
  <c r="U873" i="1"/>
  <c r="U875" i="1"/>
  <c r="U876" i="1"/>
  <c r="U877" i="1"/>
  <c r="U878" i="1"/>
  <c r="U879" i="1"/>
  <c r="U883" i="1"/>
  <c r="U884" i="1"/>
  <c r="U885" i="1"/>
  <c r="U886" i="1"/>
  <c r="U887" i="1"/>
  <c r="U888" i="1"/>
  <c r="U889" i="1"/>
  <c r="U890" i="1"/>
  <c r="U892" i="1"/>
  <c r="U893" i="1"/>
  <c r="U895" i="1"/>
  <c r="U897" i="1"/>
  <c r="U898" i="1"/>
  <c r="U900" i="1"/>
  <c r="U902" i="1"/>
  <c r="U903" i="1"/>
  <c r="U904" i="1"/>
  <c r="U907" i="1"/>
  <c r="U908" i="1"/>
  <c r="U909" i="1"/>
  <c r="U911" i="1"/>
  <c r="U914" i="1"/>
  <c r="U916" i="1"/>
  <c r="U918" i="1"/>
  <c r="U919" i="1"/>
  <c r="U922" i="1"/>
  <c r="U923" i="1"/>
  <c r="U925" i="1"/>
  <c r="U926" i="1"/>
  <c r="U927" i="1"/>
  <c r="U928" i="1"/>
  <c r="U929" i="1"/>
  <c r="U930" i="1"/>
  <c r="U931" i="1"/>
  <c r="U933" i="1"/>
  <c r="U935" i="1"/>
  <c r="U936" i="1"/>
  <c r="U937" i="1"/>
  <c r="U938" i="1"/>
  <c r="U940" i="1"/>
  <c r="U942" i="1"/>
  <c r="U943" i="1"/>
  <c r="U945" i="1"/>
  <c r="U946" i="1"/>
  <c r="U947" i="1"/>
  <c r="U950" i="1"/>
  <c r="U952" i="1"/>
  <c r="U953" i="1"/>
  <c r="U956" i="1"/>
  <c r="U957" i="1"/>
  <c r="U959" i="1"/>
  <c r="U960" i="1"/>
  <c r="U961" i="1"/>
  <c r="U962" i="1"/>
  <c r="U964" i="1"/>
  <c r="U965" i="1"/>
  <c r="U968" i="1"/>
  <c r="U970" i="1"/>
  <c r="U971" i="1"/>
  <c r="U972" i="1"/>
  <c r="U973" i="1"/>
  <c r="U974" i="1"/>
  <c r="U975" i="1"/>
  <c r="U980" i="1"/>
  <c r="U982" i="1"/>
  <c r="U984" i="1"/>
  <c r="U985" i="1"/>
  <c r="U986" i="1"/>
  <c r="U987" i="1"/>
  <c r="U988" i="1"/>
  <c r="U989" i="1"/>
  <c r="U990" i="1"/>
  <c r="U991" i="1"/>
  <c r="U992" i="1"/>
  <c r="U993" i="1"/>
  <c r="U995" i="1"/>
  <c r="U996" i="1"/>
  <c r="U997" i="1"/>
  <c r="U1000" i="1"/>
  <c r="U1001" i="1"/>
  <c r="U1002" i="1"/>
  <c r="U1003" i="1"/>
  <c r="U1004" i="1"/>
  <c r="U1005" i="1"/>
  <c r="U1006" i="1"/>
  <c r="U1007" i="1"/>
  <c r="U1009" i="1"/>
  <c r="U1010" i="1"/>
  <c r="U1011" i="1"/>
  <c r="U1014" i="1"/>
  <c r="U1015" i="1"/>
  <c r="U1016" i="1"/>
  <c r="U1017" i="1"/>
  <c r="U1018" i="1"/>
  <c r="U1020" i="1"/>
  <c r="U1021" i="1"/>
  <c r="U1022" i="1"/>
  <c r="U1023" i="1"/>
  <c r="U1025" i="1"/>
  <c r="U1027" i="1"/>
  <c r="U1028" i="1"/>
  <c r="S6" i="1"/>
  <c r="S15" i="1"/>
  <c r="S944" i="1"/>
  <c r="S952" i="1"/>
  <c r="S960" i="1"/>
  <c r="S992" i="1"/>
  <c r="S1000" i="1"/>
  <c r="S1008" i="1"/>
  <c r="S1024" i="1"/>
  <c r="S985" i="1"/>
  <c r="S993" i="1"/>
  <c r="S1001" i="1"/>
  <c r="S1009" i="1"/>
  <c r="S1025" i="1"/>
  <c r="S243" i="1"/>
  <c r="S267" i="1"/>
  <c r="S275" i="1"/>
  <c r="S291" i="1"/>
  <c r="S345" i="1"/>
  <c r="S361" i="1"/>
  <c r="S377" i="1"/>
  <c r="S401" i="1"/>
  <c r="S417" i="1"/>
  <c r="S425" i="1"/>
  <c r="S441" i="1"/>
  <c r="S473" i="1"/>
  <c r="S481" i="1"/>
  <c r="S489" i="1"/>
  <c r="S513" i="1"/>
  <c r="S553" i="1"/>
  <c r="S569" i="1"/>
  <c r="S593" i="1"/>
  <c r="S609" i="1"/>
  <c r="S633" i="1"/>
  <c r="S657" i="1"/>
  <c r="S697" i="1"/>
  <c r="S705" i="1"/>
  <c r="S721" i="1"/>
  <c r="S737" i="1"/>
  <c r="S745" i="1"/>
  <c r="S761" i="1"/>
  <c r="S769" i="1"/>
  <c r="S785" i="1"/>
  <c r="S801" i="1"/>
  <c r="S817" i="1"/>
  <c r="S833" i="1"/>
  <c r="S865" i="1"/>
  <c r="S873" i="1"/>
  <c r="S881" i="1"/>
  <c r="S897" i="1"/>
  <c r="S913" i="1"/>
  <c r="S929" i="1"/>
  <c r="S937" i="1"/>
  <c r="S945" i="1"/>
  <c r="S953" i="1"/>
  <c r="S260" i="1"/>
  <c r="S276" i="1"/>
  <c r="S316" i="1"/>
  <c r="S330" i="1"/>
  <c r="S338" i="1"/>
  <c r="S346" i="1"/>
  <c r="S394" i="1"/>
  <c r="S458" i="1"/>
  <c r="S498" i="1"/>
  <c r="S522" i="1"/>
  <c r="S562" i="1"/>
  <c r="S578" i="1"/>
  <c r="S618" i="1"/>
  <c r="S626" i="1"/>
  <c r="S642" i="1"/>
  <c r="S690" i="1"/>
  <c r="S706" i="1"/>
  <c r="S754" i="1"/>
  <c r="S770" i="1"/>
  <c r="S778" i="1"/>
  <c r="S834" i="1"/>
  <c r="S842" i="1"/>
  <c r="S858" i="1"/>
  <c r="S898" i="1"/>
  <c r="S906" i="1"/>
  <c r="S922" i="1"/>
  <c r="S962" i="1"/>
  <c r="S986" i="1"/>
  <c r="S18" i="1"/>
  <c r="S35" i="1"/>
  <c r="S100" i="1"/>
  <c r="S116" i="1"/>
  <c r="S236" i="1"/>
  <c r="S13" i="1"/>
  <c r="S30" i="1"/>
  <c r="S87" i="1"/>
  <c r="S103" i="1"/>
  <c r="S111" i="1"/>
  <c r="S127" i="1"/>
  <c r="S151" i="1"/>
  <c r="S167" i="1"/>
  <c r="S175" i="1"/>
  <c r="S199" i="1"/>
  <c r="S231" i="1"/>
  <c r="S247" i="1"/>
  <c r="S255" i="1"/>
  <c r="S263" i="1"/>
  <c r="S279" i="1"/>
  <c r="S295" i="1"/>
  <c r="S303" i="1"/>
  <c r="S319" i="1"/>
  <c r="S349" i="1"/>
  <c r="S381" i="1"/>
  <c r="S389" i="1"/>
  <c r="S397" i="1"/>
  <c r="S413" i="1"/>
  <c r="S429" i="1"/>
  <c r="S445" i="1"/>
  <c r="S461" i="1"/>
  <c r="S477" i="1"/>
  <c r="S493" i="1"/>
  <c r="S501" i="1"/>
  <c r="S525" i="1"/>
  <c r="S557" i="1"/>
  <c r="S565" i="1"/>
  <c r="S573" i="1"/>
  <c r="S581" i="1"/>
  <c r="S621" i="1"/>
  <c r="S629" i="1"/>
  <c r="S645" i="1"/>
  <c r="S653" i="1"/>
  <c r="S693" i="1"/>
  <c r="S709" i="1"/>
  <c r="S733" i="1"/>
  <c r="S749" i="1"/>
  <c r="S757" i="1"/>
  <c r="S773" i="1"/>
  <c r="S781" i="1"/>
  <c r="S829" i="1"/>
  <c r="S837" i="1"/>
  <c r="S845" i="1"/>
  <c r="S861" i="1"/>
  <c r="S877" i="1"/>
  <c r="S901" i="1"/>
  <c r="S909" i="1"/>
  <c r="S925" i="1"/>
  <c r="S941" i="1"/>
  <c r="S957" i="1"/>
  <c r="S989" i="1"/>
  <c r="S1005" i="1"/>
  <c r="S1029" i="1"/>
  <c r="S27" i="1"/>
  <c r="S108" i="1"/>
  <c r="S140" i="1"/>
  <c r="S148" i="1"/>
  <c r="S196" i="1"/>
  <c r="S25" i="1"/>
  <c r="S33" i="1"/>
  <c r="S90" i="1"/>
  <c r="S114" i="1"/>
  <c r="S130" i="1"/>
  <c r="S154" i="1"/>
  <c r="S178" i="1"/>
  <c r="S186" i="1"/>
  <c r="S202" i="1"/>
  <c r="S242" i="1"/>
  <c r="S250" i="1"/>
  <c r="S266" i="1"/>
  <c r="S282" i="1"/>
  <c r="S298" i="1"/>
  <c r="S306" i="1"/>
  <c r="S328" i="1"/>
  <c r="S336" i="1"/>
  <c r="S368" i="1"/>
  <c r="S384" i="1"/>
  <c r="S400" i="1"/>
  <c r="S416" i="1"/>
  <c r="S464" i="1"/>
  <c r="S480" i="1"/>
  <c r="S496" i="1"/>
  <c r="S504" i="1"/>
  <c r="S512" i="1"/>
  <c r="S528" i="1"/>
  <c r="S544" i="1"/>
  <c r="S560" i="1"/>
  <c r="S568" i="1"/>
  <c r="S584" i="1"/>
  <c r="S632" i="1"/>
  <c r="S648" i="1"/>
  <c r="S672" i="1"/>
  <c r="S680" i="1"/>
  <c r="S704" i="1"/>
  <c r="S712" i="1"/>
  <c r="S752" i="1"/>
  <c r="S760" i="1"/>
  <c r="S776" i="1"/>
  <c r="S800" i="1"/>
  <c r="S832" i="1"/>
  <c r="S840" i="1"/>
  <c r="S864" i="1"/>
  <c r="S880" i="1"/>
  <c r="S896" i="1"/>
  <c r="S912" i="1"/>
  <c r="S928" i="1"/>
  <c r="T285" i="1"/>
  <c r="T491" i="1"/>
  <c r="T587" i="1"/>
  <c r="T691" i="1"/>
  <c r="T109" i="1"/>
  <c r="T395" i="1"/>
  <c r="T499" i="1"/>
  <c r="T571" i="1"/>
  <c r="T619" i="1"/>
  <c r="T149" i="1"/>
  <c r="T245" i="1"/>
  <c r="T363" i="1"/>
  <c r="T435" i="1"/>
  <c r="T555" i="1"/>
  <c r="T181" i="1"/>
  <c r="T301" i="1"/>
  <c r="T459" i="1"/>
  <c r="T539" i="1"/>
  <c r="T595" i="1"/>
  <c r="T635" i="1"/>
  <c r="T651" i="1"/>
  <c r="T659" i="1"/>
  <c r="T683" i="1"/>
  <c r="T707" i="1"/>
  <c r="T819" i="1"/>
  <c r="T867" i="1"/>
  <c r="T883" i="1"/>
  <c r="T13" i="1"/>
  <c r="T30" i="1"/>
  <c r="T151" i="1"/>
  <c r="T175" i="1"/>
  <c r="T199" i="1"/>
  <c r="T207" i="1"/>
  <c r="T247" i="1"/>
  <c r="T279" i="1"/>
  <c r="T287" i="1"/>
  <c r="T319" i="1"/>
  <c r="T389" i="1"/>
  <c r="T397" i="1"/>
  <c r="T429" i="1"/>
  <c r="T469" i="1"/>
  <c r="T477" i="1"/>
  <c r="T493" i="1"/>
  <c r="T509" i="1"/>
  <c r="T517" i="1"/>
  <c r="T525" i="1"/>
  <c r="T533" i="1"/>
  <c r="T549" i="1"/>
  <c r="T557" i="1"/>
  <c r="T581" i="1"/>
  <c r="T613" i="1"/>
  <c r="T645" i="1"/>
  <c r="T653" i="1"/>
  <c r="T717" i="1"/>
  <c r="T765" i="1"/>
  <c r="T773" i="1"/>
  <c r="T781" i="1"/>
  <c r="T797" i="1"/>
  <c r="T813" i="1"/>
  <c r="T829" i="1"/>
  <c r="T845" i="1"/>
  <c r="T861" i="1"/>
  <c r="T869" i="1"/>
  <c r="T877" i="1"/>
  <c r="T893" i="1"/>
  <c r="T925" i="1"/>
  <c r="T957" i="1"/>
  <c r="T981" i="1"/>
  <c r="T989" i="1"/>
  <c r="T1021" i="1"/>
  <c r="T1029" i="1"/>
  <c r="T33" i="1"/>
  <c r="T41" i="1"/>
  <c r="T178" i="1"/>
  <c r="T218" i="1"/>
  <c r="T266" i="1"/>
  <c r="T282" i="1"/>
  <c r="T298" i="1"/>
  <c r="T328" i="1"/>
  <c r="T344" i="1"/>
  <c r="T368" i="1"/>
  <c r="T400" i="1"/>
  <c r="T424" i="1"/>
  <c r="T432" i="1"/>
  <c r="T440" i="1"/>
  <c r="T456" i="1"/>
  <c r="T464" i="1"/>
  <c r="T472" i="1"/>
  <c r="T488" i="1"/>
  <c r="T496" i="1"/>
  <c r="T536" i="1"/>
  <c r="T552" i="1"/>
  <c r="T560" i="1"/>
  <c r="T584" i="1"/>
  <c r="T600" i="1"/>
  <c r="T616" i="1"/>
  <c r="T648" i="1"/>
  <c r="T664" i="1"/>
  <c r="T680" i="1"/>
  <c r="T728" i="1"/>
  <c r="T776" i="1"/>
  <c r="T784" i="1"/>
  <c r="T792" i="1"/>
  <c r="T800" i="1"/>
  <c r="T816" i="1"/>
  <c r="T832" i="1"/>
  <c r="T856" i="1"/>
  <c r="T864" i="1"/>
  <c r="T872" i="1"/>
  <c r="T904" i="1"/>
  <c r="T928" i="1"/>
  <c r="T936" i="1"/>
  <c r="T944" i="1"/>
  <c r="T952" i="1"/>
  <c r="T968" i="1"/>
  <c r="T984" i="1"/>
  <c r="T1000" i="1"/>
  <c r="T1008" i="1"/>
  <c r="T1024" i="1"/>
  <c r="T699" i="1"/>
  <c r="T763" i="1"/>
  <c r="T779" i="1"/>
  <c r="T811" i="1"/>
  <c r="T915" i="1"/>
  <c r="T931" i="1"/>
  <c r="T160" i="1"/>
  <c r="T192" i="1"/>
  <c r="T312" i="1"/>
  <c r="T414" i="1"/>
  <c r="T438" i="1"/>
  <c r="T486" i="1"/>
  <c r="T630" i="1"/>
  <c r="T750" i="1"/>
  <c r="T758" i="1"/>
  <c r="T782" i="1"/>
  <c r="T806" i="1"/>
  <c r="T870" i="1"/>
  <c r="T934" i="1"/>
  <c r="T966" i="1"/>
  <c r="T974" i="1"/>
  <c r="T1014" i="1"/>
  <c r="T26" i="1"/>
  <c r="T34" i="1"/>
  <c r="T147" i="1"/>
  <c r="T195" i="1"/>
  <c r="T275" i="1"/>
  <c r="T291" i="1"/>
  <c r="T393" i="1"/>
  <c r="T409" i="1"/>
  <c r="T441" i="1"/>
  <c r="T465" i="1"/>
  <c r="T489" i="1"/>
  <c r="T505" i="1"/>
  <c r="T521" i="1"/>
  <c r="T569" i="1"/>
  <c r="T593" i="1"/>
  <c r="T625" i="1"/>
  <c r="T633" i="1"/>
  <c r="T649" i="1"/>
  <c r="T657" i="1"/>
  <c r="T697" i="1"/>
  <c r="T721" i="1"/>
  <c r="T745" i="1"/>
  <c r="T761" i="1"/>
  <c r="T785" i="1"/>
  <c r="T809" i="1"/>
  <c r="T817" i="1"/>
  <c r="T825" i="1"/>
  <c r="T849" i="1"/>
  <c r="T857" i="1"/>
  <c r="T889" i="1"/>
  <c r="T905" i="1"/>
  <c r="T913" i="1"/>
  <c r="T937" i="1"/>
  <c r="T977" i="1"/>
  <c r="T1001" i="1"/>
  <c r="T1017" i="1"/>
  <c r="T723" i="1"/>
  <c r="T859" i="1"/>
  <c r="T947" i="1"/>
  <c r="T971" i="1"/>
  <c r="T1011" i="1"/>
  <c r="T526" i="1"/>
  <c r="T694" i="1"/>
  <c r="T742" i="1"/>
  <c r="T838" i="1"/>
  <c r="T886" i="1"/>
  <c r="T910" i="1"/>
  <c r="T918" i="1"/>
  <c r="T37" i="1"/>
  <c r="T150" i="1"/>
  <c r="T198" i="1"/>
  <c r="T206" i="1"/>
  <c r="T262" i="1"/>
  <c r="T318" i="1"/>
  <c r="T372" i="1"/>
  <c r="T380" i="1"/>
  <c r="T420" i="1"/>
  <c r="T452" i="1"/>
  <c r="T516" i="1"/>
  <c r="T548" i="1"/>
  <c r="T564" i="1"/>
  <c r="T596" i="1"/>
  <c r="T628" i="1"/>
  <c r="T644" i="1"/>
  <c r="T724" i="1"/>
  <c r="T732" i="1"/>
  <c r="T756" i="1"/>
  <c r="T772" i="1"/>
  <c r="T788" i="1"/>
  <c r="T844" i="1"/>
  <c r="T876" i="1"/>
  <c r="T924" i="1"/>
  <c r="T956" i="1"/>
  <c r="T1004" i="1"/>
  <c r="T24" i="1"/>
  <c r="T40" i="1"/>
  <c r="T89" i="1"/>
  <c r="T161" i="1"/>
  <c r="T169" i="1"/>
  <c r="T249" i="1"/>
  <c r="T265" i="1"/>
  <c r="T305" i="1"/>
  <c r="T313" i="1"/>
  <c r="T327" i="1"/>
  <c r="T343" i="1"/>
  <c r="T351" i="1"/>
  <c r="T375" i="1"/>
  <c r="T391" i="1"/>
  <c r="T399" i="1"/>
  <c r="T415" i="1"/>
  <c r="T423" i="1"/>
  <c r="T447" i="1"/>
  <c r="T455" i="1"/>
  <c r="T463" i="1"/>
  <c r="T479" i="1"/>
  <c r="T511" i="1"/>
  <c r="T519" i="1"/>
  <c r="T551" i="1"/>
  <c r="T567" i="1"/>
  <c r="T583" i="1"/>
  <c r="T599" i="1"/>
  <c r="T631" i="1"/>
  <c r="T639" i="1"/>
  <c r="T647" i="1"/>
  <c r="T663" i="1"/>
  <c r="T695" i="1"/>
  <c r="T703" i="1"/>
  <c r="T711" i="1"/>
  <c r="T727" i="1"/>
  <c r="T735" i="1"/>
  <c r="T743" i="1"/>
  <c r="T759" i="1"/>
  <c r="T775" i="1"/>
  <c r="T783" i="1"/>
  <c r="T791" i="1"/>
  <c r="T823" i="1"/>
  <c r="T831" i="1"/>
  <c r="T839" i="1"/>
  <c r="T847" i="1"/>
  <c r="T855" i="1"/>
  <c r="T863" i="1"/>
  <c r="T895" i="1"/>
  <c r="T911" i="1"/>
  <c r="T927" i="1"/>
  <c r="T975" i="1"/>
  <c r="T991" i="1"/>
  <c r="T1015" i="1"/>
  <c r="T1023" i="1"/>
  <c r="T715" i="1"/>
  <c r="T731" i="1"/>
  <c r="T747" i="1"/>
  <c r="T835" i="1"/>
  <c r="T851" i="1"/>
  <c r="T875" i="1"/>
  <c r="T987" i="1"/>
  <c r="T995" i="1"/>
  <c r="T1019" i="1"/>
  <c r="T56" i="1"/>
  <c r="T112" i="1"/>
  <c r="T208" i="1"/>
  <c r="T288" i="1"/>
  <c r="T334" i="1"/>
  <c r="T462" i="1"/>
  <c r="T470" i="1"/>
  <c r="T542" i="1"/>
  <c r="T550" i="1"/>
  <c r="T606" i="1"/>
  <c r="T646" i="1"/>
  <c r="T654" i="1"/>
  <c r="T670" i="1"/>
  <c r="T686" i="1"/>
  <c r="T718" i="1"/>
  <c r="T902" i="1"/>
  <c r="T65" i="1"/>
  <c r="T238" i="1"/>
  <c r="T246" i="1"/>
  <c r="T270" i="1"/>
  <c r="T302" i="1"/>
  <c r="T340" i="1"/>
  <c r="T388" i="1"/>
  <c r="T444" i="1"/>
  <c r="T476" i="1"/>
  <c r="T572" i="1"/>
  <c r="T580" i="1"/>
  <c r="T636" i="1"/>
  <c r="T660" i="1"/>
  <c r="T692" i="1"/>
  <c r="T708" i="1"/>
  <c r="T740" i="1"/>
  <c r="T764" i="1"/>
  <c r="T804" i="1"/>
  <c r="T860" i="1"/>
  <c r="T884" i="1"/>
  <c r="T908" i="1"/>
  <c r="T932" i="1"/>
  <c r="T940" i="1"/>
  <c r="T980" i="1"/>
  <c r="T1012" i="1"/>
  <c r="T35" i="1"/>
  <c r="T43" i="1"/>
  <c r="T156" i="1"/>
  <c r="T172" i="1"/>
  <c r="T220" i="1"/>
  <c r="T228" i="1"/>
  <c r="T236" i="1"/>
  <c r="T244" i="1"/>
  <c r="T252" i="1"/>
  <c r="T276" i="1"/>
  <c r="T354" i="1"/>
  <c r="T370" i="1"/>
  <c r="T378" i="1"/>
  <c r="T386" i="1"/>
  <c r="T394" i="1"/>
  <c r="T418" i="1"/>
  <c r="T450" i="1"/>
  <c r="T490" i="1"/>
  <c r="T522" i="1"/>
  <c r="T538" i="1"/>
  <c r="T546" i="1"/>
  <c r="T554" i="1"/>
  <c r="T562" i="1"/>
  <c r="T578" i="1"/>
  <c r="T586" i="1"/>
  <c r="T602" i="1"/>
  <c r="T610" i="1"/>
  <c r="T618" i="1"/>
  <c r="T626" i="1"/>
  <c r="T642" i="1"/>
  <c r="T674" i="1"/>
  <c r="T682" i="1"/>
  <c r="T690" i="1"/>
  <c r="T698" i="1"/>
  <c r="T706" i="1"/>
  <c r="T714" i="1"/>
  <c r="T730" i="1"/>
  <c r="T738" i="1"/>
  <c r="T746" i="1"/>
  <c r="T770" i="1"/>
  <c r="T778" i="1"/>
  <c r="T794" i="1"/>
  <c r="T802" i="1"/>
  <c r="T826" i="1"/>
  <c r="T834" i="1"/>
  <c r="T850" i="1"/>
  <c r="T866" i="1"/>
  <c r="T874" i="1"/>
  <c r="T882" i="1"/>
  <c r="T890" i="1"/>
  <c r="T898" i="1"/>
  <c r="T906" i="1"/>
  <c r="T922" i="1"/>
  <c r="T938" i="1"/>
  <c r="T954" i="1"/>
  <c r="T962" i="1"/>
  <c r="T970" i="1"/>
  <c r="T1018" i="1"/>
  <c r="F11" i="2"/>
  <c r="F7" i="2"/>
  <c r="F16" i="2"/>
  <c r="F15" i="2"/>
  <c r="F14" i="2"/>
  <c r="D21" i="2"/>
  <c r="F21" i="2"/>
  <c r="D26" i="2"/>
  <c r="F26" i="2"/>
  <c r="D15" i="2"/>
  <c r="T672" i="1"/>
  <c r="T827" i="1"/>
  <c r="T251" i="1"/>
  <c r="T448" i="1"/>
  <c r="T503" i="1"/>
  <c r="T274" i="1"/>
  <c r="T620" i="1"/>
  <c r="T687" i="1"/>
  <c r="T805" i="1"/>
  <c r="T1016" i="1"/>
  <c r="T828" i="1"/>
  <c r="T280" i="1"/>
  <c r="T361" i="1"/>
  <c r="T408" i="1"/>
  <c r="T427" i="1"/>
  <c r="T471" i="1"/>
  <c r="T573" i="1"/>
  <c r="T330" i="1"/>
  <c r="T411" i="1"/>
  <c r="T474" i="1"/>
  <c r="T582" i="1"/>
  <c r="T789" i="1"/>
  <c r="T795" i="1"/>
  <c r="T846" i="1"/>
  <c r="T176" i="1"/>
  <c r="T184" i="1"/>
  <c r="T187" i="1"/>
  <c r="T234" i="1"/>
  <c r="T292" i="1"/>
  <c r="T314" i="1"/>
  <c r="T439" i="1"/>
  <c r="T544" i="1"/>
  <c r="T547" i="1"/>
  <c r="T585" i="1"/>
  <c r="T652" i="1"/>
  <c r="T655" i="1"/>
  <c r="T751" i="1"/>
  <c r="T807" i="1"/>
  <c r="T818" i="1"/>
  <c r="T666" i="1"/>
  <c r="T891" i="1"/>
  <c r="T401" i="1"/>
  <c r="T762" i="1"/>
  <c r="T594" i="1"/>
  <c r="T967" i="1"/>
  <c r="T955" i="1"/>
  <c r="T611" i="1"/>
  <c r="T277" i="1"/>
  <c r="T684" i="1"/>
  <c r="T209" i="1"/>
  <c r="T808" i="1"/>
  <c r="T504" i="1"/>
  <c r="T333" i="1"/>
  <c r="T47" i="1"/>
  <c r="T443" i="1"/>
  <c r="T570" i="1"/>
  <c r="T871" i="1"/>
  <c r="T719" i="1"/>
  <c r="T487" i="1"/>
  <c r="T681" i="1"/>
  <c r="T529" i="1"/>
  <c r="T768" i="1"/>
  <c r="T1013" i="1"/>
  <c r="T749" i="1"/>
  <c r="T365" i="1"/>
  <c r="T475" i="1"/>
  <c r="T120" i="1"/>
  <c r="T193" i="1"/>
  <c r="T434" i="1"/>
  <c r="T553" i="1"/>
  <c r="T790" i="1"/>
  <c r="T227" i="1"/>
  <c r="T271" i="1"/>
  <c r="T523" i="1"/>
  <c r="T589" i="1"/>
  <c r="T623" i="1"/>
  <c r="T656" i="1"/>
  <c r="T752" i="1"/>
  <c r="T352" i="1"/>
  <c r="T532" i="1"/>
  <c r="T774" i="1"/>
  <c r="T101" i="1"/>
  <c r="T355" i="1"/>
  <c r="T405" i="1"/>
  <c r="T501" i="1"/>
  <c r="T535" i="1"/>
  <c r="T576" i="1"/>
  <c r="T601" i="1"/>
  <c r="T637" i="1"/>
  <c r="T713" i="1"/>
  <c r="T777" i="1"/>
  <c r="T840" i="1"/>
  <c r="T862" i="1"/>
  <c r="T25" i="1"/>
  <c r="T624" i="1"/>
  <c r="T688" i="1"/>
  <c r="T736" i="1"/>
  <c r="T786" i="1"/>
  <c r="T865" i="1"/>
  <c r="T973" i="1"/>
  <c r="G11" i="2"/>
  <c r="D11" i="2"/>
  <c r="G17" i="2"/>
  <c r="F17" i="2"/>
  <c r="D17" i="2"/>
  <c r="T894" i="1"/>
  <c r="T999" i="1"/>
  <c r="T605" i="1"/>
  <c r="T257" i="1"/>
  <c r="T920" i="1"/>
  <c r="T379" i="1"/>
  <c r="T15" i="1"/>
  <c r="T608" i="1"/>
  <c r="T830" i="1"/>
  <c r="T520" i="1"/>
  <c r="T796" i="1"/>
  <c r="T224" i="1"/>
  <c r="T152" i="1"/>
  <c r="T241" i="1"/>
  <c r="T923" i="1"/>
  <c r="T1022" i="1"/>
  <c r="T194" i="1"/>
  <c r="T258" i="1"/>
  <c r="T358" i="1"/>
  <c r="T402" i="1"/>
  <c r="T837" i="1"/>
  <c r="T926" i="1"/>
  <c r="F23" i="2"/>
  <c r="D23" i="2"/>
  <c r="T261" i="1"/>
  <c r="T286" i="1"/>
  <c r="T541" i="1"/>
  <c r="T627" i="1"/>
  <c r="T725" i="1"/>
  <c r="T852" i="1"/>
  <c r="T212" i="1"/>
  <c r="T669" i="1"/>
  <c r="T254" i="1"/>
  <c r="T614" i="1"/>
  <c r="T701" i="1"/>
  <c r="T468" i="1"/>
  <c r="T917" i="1"/>
  <c r="T508" i="1"/>
  <c r="T478" i="1"/>
  <c r="T755" i="1"/>
  <c r="T780" i="1"/>
  <c r="T1026" i="1"/>
  <c r="T948" i="1"/>
  <c r="T983" i="1"/>
  <c r="T951" i="1"/>
  <c r="T350" i="1"/>
  <c r="T941" i="1"/>
  <c r="T667" i="1"/>
  <c r="T269" i="1"/>
  <c r="T347" i="1"/>
  <c r="I48" i="2"/>
  <c r="T963" i="1"/>
  <c r="T202" i="1"/>
  <c r="D22" i="2"/>
  <c r="N48" i="2"/>
  <c r="F20" i="2"/>
  <c r="T217" i="1"/>
  <c r="T142" i="1"/>
  <c r="T912" i="1"/>
  <c r="T757" i="1"/>
  <c r="T661" i="1"/>
  <c r="T229" i="1"/>
  <c r="T483" i="1"/>
  <c r="K48" i="2"/>
  <c r="L48" i="2"/>
  <c r="T994" i="1"/>
  <c r="T506" i="1"/>
  <c r="T939" i="1"/>
  <c r="T615" i="1"/>
  <c r="T359" i="1"/>
  <c r="T425" i="1"/>
  <c r="T243" i="1"/>
  <c r="T901" i="1"/>
  <c r="T460" i="1"/>
  <c r="T203" i="1"/>
  <c r="T880" i="1"/>
  <c r="F22" i="2"/>
  <c r="F48" i="2"/>
  <c r="S12" i="1"/>
  <c r="S8" i="1"/>
  <c r="T6" i="1"/>
  <c r="T14" i="1"/>
  <c r="T21" i="1"/>
  <c r="S21" i="1"/>
  <c r="T64" i="1"/>
  <c r="T191" i="1"/>
  <c r="T250" i="1"/>
  <c r="T643" i="1"/>
  <c r="G35" i="2"/>
  <c r="D35" i="2"/>
  <c r="F35" i="2"/>
  <c r="T18" i="1"/>
  <c r="T303" i="1"/>
  <c r="T320" i="1"/>
  <c r="T373" i="1"/>
  <c r="T446" i="1"/>
  <c r="T467" i="1"/>
  <c r="T558" i="1"/>
  <c r="F29" i="2"/>
  <c r="D29" i="2"/>
  <c r="T183" i="1"/>
  <c r="T309" i="1"/>
  <c r="T485" i="1"/>
  <c r="T579" i="1"/>
  <c r="T629" i="1"/>
  <c r="T726" i="1"/>
  <c r="T741" i="1"/>
  <c r="T885" i="1"/>
  <c r="T997" i="1"/>
  <c r="D28" i="2"/>
  <c r="F28" i="2"/>
  <c r="G28" i="2"/>
  <c r="T12" i="1"/>
  <c r="T315" i="1"/>
  <c r="T339" i="1"/>
  <c r="T494" i="1"/>
  <c r="T588" i="1"/>
  <c r="T638" i="1"/>
  <c r="T641" i="1"/>
  <c r="T897" i="1"/>
  <c r="T710" i="1"/>
  <c r="G20" i="2"/>
  <c r="D24" i="2"/>
  <c r="D30" i="2"/>
  <c r="T540" i="1"/>
  <c r="T799" i="1"/>
  <c r="T348" i="1"/>
  <c r="T510" i="1"/>
  <c r="T512" i="1"/>
  <c r="T71" i="1"/>
  <c r="T515" i="1"/>
  <c r="G24" i="2"/>
  <c r="F30" i="2"/>
  <c r="T72" i="1"/>
  <c r="T958" i="1"/>
  <c r="T662" i="1"/>
  <c r="T979" i="1"/>
  <c r="T969" i="1"/>
  <c r="T921" i="1"/>
  <c r="T537" i="1"/>
  <c r="T345" i="1"/>
  <c r="T899" i="1"/>
  <c r="T640" i="1"/>
  <c r="T226" i="1"/>
  <c r="T949" i="1"/>
  <c r="T693" i="1"/>
  <c r="T437" i="1"/>
  <c r="T357" i="1"/>
  <c r="T167" i="1"/>
  <c r="T771" i="1"/>
  <c r="T978" i="1"/>
  <c r="T722" i="1"/>
  <c r="T466" i="1"/>
  <c r="T278" i="1"/>
  <c r="T881" i="1"/>
  <c r="T299" i="1"/>
  <c r="T720" i="1"/>
  <c r="T531" i="1"/>
  <c r="S16" i="1"/>
  <c r="F31" i="2"/>
  <c r="G31" i="2"/>
  <c r="D31" i="2"/>
  <c r="T253" i="1"/>
  <c r="T36" i="1"/>
  <c r="T290" i="1"/>
  <c r="T406" i="1"/>
  <c r="T565" i="1"/>
  <c r="T821" i="1"/>
  <c r="T223" i="1"/>
  <c r="T524" i="1"/>
  <c r="T574" i="1"/>
  <c r="T577" i="1"/>
  <c r="T592" i="1"/>
  <c r="T833" i="1"/>
  <c r="T848" i="1"/>
  <c r="T942" i="1"/>
  <c r="F10" i="2"/>
  <c r="T787" i="1"/>
  <c r="T454" i="1"/>
  <c r="T412" i="1"/>
  <c r="T126" i="1"/>
  <c r="T543" i="1"/>
  <c r="T793" i="1"/>
  <c r="T369" i="1"/>
  <c r="T814" i="1"/>
  <c r="T896" i="1"/>
  <c r="T306" i="1"/>
  <c r="T242" i="1"/>
  <c r="T239" i="1"/>
  <c r="D10" i="2"/>
  <c r="T58" i="1"/>
  <c r="T57" i="1"/>
  <c r="T63" i="1"/>
  <c r="T210" i="1"/>
  <c r="T1027" i="1"/>
  <c r="T173" i="1"/>
  <c r="T433" i="1"/>
  <c r="T451" i="1"/>
  <c r="T604" i="1"/>
  <c r="T689" i="1"/>
  <c r="T945" i="1"/>
  <c r="D25" i="2"/>
  <c r="F25" i="2"/>
  <c r="T457" i="1"/>
  <c r="T528" i="1"/>
  <c r="T702" i="1"/>
  <c r="T342" i="1"/>
  <c r="T976" i="1"/>
  <c r="G29" i="2"/>
  <c r="G16" i="2"/>
  <c r="T11" i="1"/>
  <c r="F13" i="2"/>
  <c r="D13" i="2"/>
  <c r="G18" i="2"/>
  <c r="D18" i="2"/>
  <c r="F8" i="2"/>
  <c r="D8" i="2"/>
  <c r="S19" i="1"/>
  <c r="T998" i="1"/>
  <c r="T264" i="1"/>
  <c r="T853" i="1"/>
  <c r="T597" i="1"/>
  <c r="T341" i="1"/>
  <c r="T331" i="1"/>
  <c r="T28" i="1"/>
  <c r="G13" i="2"/>
  <c r="S9" i="1"/>
  <c r="G8" i="2"/>
  <c r="G48" i="2"/>
  <c r="T9" i="1"/>
  <c r="T10" i="1"/>
  <c r="S11" i="1"/>
  <c r="T16" i="1"/>
  <c r="S14" i="1"/>
  <c r="T8" i="1"/>
  <c r="S7" i="1"/>
  <c r="T7" i="1"/>
  <c r="L21" i="5"/>
  <c r="L27" i="5"/>
  <c r="L38" i="5"/>
  <c r="L15" i="5"/>
  <c r="L20" i="5"/>
  <c r="L11" i="4"/>
  <c r="L41" i="5"/>
  <c r="L23" i="5"/>
  <c r="L13" i="4"/>
  <c r="L7" i="5"/>
  <c r="U422" i="1"/>
  <c r="U410" i="1"/>
  <c r="T403" i="1"/>
  <c r="U398" i="1"/>
  <c r="T390" i="1"/>
  <c r="T387" i="1"/>
  <c r="T384" i="1"/>
  <c r="T382" i="1"/>
  <c r="U371" i="1"/>
  <c r="T366" i="1"/>
  <c r="T356" i="1"/>
  <c r="L8" i="5"/>
  <c r="T346" i="1"/>
  <c r="T316" i="1"/>
  <c r="T308" i="1"/>
  <c r="L18" i="4"/>
  <c r="U300" i="1"/>
  <c r="L16" i="5"/>
  <c r="L40" i="5"/>
  <c r="U283" i="1"/>
  <c r="T281" i="1"/>
  <c r="U268" i="1"/>
  <c r="L8" i="4"/>
  <c r="T263" i="1"/>
  <c r="L35" i="5"/>
  <c r="T237" i="1"/>
  <c r="U235" i="1"/>
  <c r="U232" i="1"/>
  <c r="U219" i="1"/>
  <c r="L17" i="4"/>
  <c r="T214" i="1"/>
  <c r="U204" i="1"/>
  <c r="L11" i="5"/>
  <c r="L26" i="5"/>
  <c r="L25" i="5"/>
  <c r="T185" i="1"/>
  <c r="U177" i="1"/>
  <c r="L10" i="5"/>
  <c r="T170" i="1"/>
  <c r="T168" i="1"/>
  <c r="L10" i="4"/>
  <c r="L9" i="5"/>
  <c r="L12" i="4"/>
  <c r="T162" i="1"/>
  <c r="L18" i="5"/>
  <c r="L29" i="5"/>
  <c r="T158" i="1"/>
  <c r="L22" i="5"/>
  <c r="L7" i="4"/>
  <c r="T148" i="1"/>
  <c r="L55" i="5" l="1"/>
  <c r="L45" i="5"/>
  <c r="N11" i="2"/>
  <c r="T374" i="1"/>
  <c r="N12" i="2"/>
  <c r="N14" i="2"/>
  <c r="N8" i="2"/>
  <c r="N9" i="2"/>
  <c r="Y22" i="7"/>
  <c r="J23" i="7"/>
  <c r="Y23" i="7"/>
  <c r="N21" i="2"/>
  <c r="N20" i="2"/>
  <c r="N25" i="2" s="1"/>
  <c r="T362" i="1"/>
  <c r="J24" i="7"/>
  <c r="N7" i="2"/>
  <c r="N10" i="2"/>
  <c r="W17" i="7"/>
  <c r="X21" i="7"/>
  <c r="W27" i="7"/>
  <c r="N31" i="2"/>
  <c r="N32" i="2" s="1"/>
  <c r="N33" i="2" s="1"/>
  <c r="L33" i="2" s="1"/>
  <c r="J26" i="7"/>
  <c r="AG18" i="7"/>
  <c r="AC18" i="7"/>
  <c r="Y24" i="7"/>
  <c r="V17" i="7"/>
  <c r="K24" i="7"/>
  <c r="L21" i="4"/>
  <c r="AD23" i="7"/>
  <c r="AF19" i="7"/>
  <c r="G26" i="7"/>
  <c r="M19" i="7"/>
  <c r="Z22" i="7"/>
  <c r="AC23" i="7"/>
  <c r="T24" i="7"/>
  <c r="AD22" i="7"/>
  <c r="S19" i="7"/>
  <c r="F22" i="7"/>
  <c r="Z27" i="7"/>
  <c r="F17" i="7"/>
  <c r="L24" i="7"/>
  <c r="H28" i="7"/>
  <c r="Y19" i="7"/>
  <c r="K18" i="7"/>
  <c r="Z20" i="7"/>
  <c r="AF28" i="7"/>
  <c r="AI20" i="7"/>
  <c r="S20" i="7"/>
  <c r="L37" i="5"/>
  <c r="AP17" i="7"/>
  <c r="I26" i="7"/>
  <c r="AD25" i="7"/>
  <c r="K26" i="7"/>
  <c r="AF22" i="7"/>
  <c r="Z23" i="7"/>
  <c r="T19" i="7"/>
  <c r="AG17" i="7"/>
  <c r="S27" i="7"/>
  <c r="V23" i="7"/>
  <c r="V21" i="7"/>
  <c r="AC24" i="7"/>
  <c r="P25" i="7"/>
  <c r="L27" i="7"/>
  <c r="Y20" i="7"/>
  <c r="AC27" i="7"/>
  <c r="J19" i="7"/>
  <c r="U19" i="7"/>
  <c r="T28" i="7"/>
  <c r="Y26" i="7"/>
  <c r="Q25" i="7"/>
  <c r="AH21" i="7"/>
  <c r="AG27" i="7"/>
  <c r="Q26" i="7"/>
  <c r="U27" i="7"/>
  <c r="AH19" i="7"/>
  <c r="AH18" i="7" s="1"/>
  <c r="I20" i="7"/>
  <c r="AA28" i="7"/>
  <c r="V24" i="7"/>
  <c r="V26" i="7"/>
  <c r="AJ17" i="7"/>
  <c r="M23" i="7"/>
  <c r="R27" i="7"/>
  <c r="AP21" i="7"/>
  <c r="Q327" i="1"/>
  <c r="Q328" i="1" s="1"/>
  <c r="Q329" i="1" s="1"/>
  <c r="Q330" i="1" s="1"/>
  <c r="Q331" i="1" s="1"/>
  <c r="Q332" i="1" s="1"/>
  <c r="Q333" i="1" s="1"/>
  <c r="Q334" i="1" s="1"/>
  <c r="Q335" i="1" s="1"/>
  <c r="Q336" i="1" s="1"/>
  <c r="Q337" i="1" s="1"/>
  <c r="Q338" i="1" s="1"/>
  <c r="Q339" i="1" s="1"/>
  <c r="Q340" i="1" s="1"/>
  <c r="Q341" i="1" s="1"/>
  <c r="Q342" i="1" s="1"/>
  <c r="Q343" i="1" s="1"/>
  <c r="Q344" i="1" s="1"/>
  <c r="Q345" i="1" s="1"/>
  <c r="Q346" i="1" s="1"/>
  <c r="Q347" i="1" s="1"/>
  <c r="Q348" i="1" s="1"/>
  <c r="Q349" i="1" s="1"/>
  <c r="Q350" i="1" s="1"/>
  <c r="Q351" i="1" s="1"/>
  <c r="Q352" i="1" s="1"/>
  <c r="Q353" i="1" s="1"/>
  <c r="Q354" i="1" s="1"/>
  <c r="Q355" i="1" s="1"/>
  <c r="Q356" i="1" s="1"/>
  <c r="Q357" i="1" s="1"/>
  <c r="Q358" i="1" s="1"/>
  <c r="Q359" i="1" s="1"/>
  <c r="Q360" i="1" s="1"/>
  <c r="Q361" i="1" s="1"/>
  <c r="Q362" i="1" s="1"/>
  <c r="Q363" i="1" s="1"/>
  <c r="Q364" i="1" s="1"/>
  <c r="Q365" i="1" s="1"/>
  <c r="Q366" i="1" s="1"/>
  <c r="Q367" i="1" s="1"/>
  <c r="Q368" i="1" s="1"/>
  <c r="Q369" i="1" s="1"/>
  <c r="Q370" i="1" s="1"/>
  <c r="Q371" i="1" s="1"/>
  <c r="Q372" i="1" s="1"/>
  <c r="Q373" i="1" s="1"/>
  <c r="Q374" i="1" s="1"/>
  <c r="Q375" i="1" s="1"/>
  <c r="Q376" i="1" s="1"/>
  <c r="Q377" i="1" s="1"/>
  <c r="Q378" i="1" s="1"/>
  <c r="Q379" i="1" s="1"/>
  <c r="Q380" i="1" s="1"/>
  <c r="Q381" i="1" s="1"/>
  <c r="Q382" i="1" s="1"/>
  <c r="Q383" i="1" s="1"/>
  <c r="Q384" i="1" s="1"/>
  <c r="Q385" i="1" s="1"/>
  <c r="Q386" i="1" s="1"/>
  <c r="Q387" i="1" s="1"/>
  <c r="Q388" i="1" s="1"/>
  <c r="Q389" i="1" s="1"/>
  <c r="Q390" i="1" s="1"/>
  <c r="Q391" i="1" s="1"/>
  <c r="Q392" i="1" s="1"/>
  <c r="Q393" i="1" s="1"/>
  <c r="Q394" i="1" s="1"/>
  <c r="Q395" i="1" s="1"/>
  <c r="Q396" i="1" s="1"/>
  <c r="Q397" i="1" s="1"/>
  <c r="Q398" i="1" s="1"/>
  <c r="Q399" i="1" s="1"/>
  <c r="Q400" i="1" s="1"/>
  <c r="Q401" i="1" s="1"/>
  <c r="Q402" i="1" s="1"/>
  <c r="Q403" i="1" s="1"/>
  <c r="Q404" i="1" s="1"/>
  <c r="Q405" i="1" s="1"/>
  <c r="Q406" i="1" s="1"/>
  <c r="Q407" i="1" s="1"/>
  <c r="Q408" i="1" s="1"/>
  <c r="Q409" i="1" s="1"/>
  <c r="Q410" i="1" s="1"/>
  <c r="Q411" i="1" s="1"/>
  <c r="Q412" i="1" s="1"/>
  <c r="Q413" i="1" s="1"/>
  <c r="Q414" i="1" s="1"/>
  <c r="Q415" i="1" s="1"/>
  <c r="Q416" i="1" s="1"/>
  <c r="Q417" i="1" s="1"/>
  <c r="Q418" i="1" s="1"/>
  <c r="Q419" i="1" s="1"/>
  <c r="Q420" i="1" s="1"/>
  <c r="Q421" i="1" s="1"/>
  <c r="Q422" i="1" s="1"/>
  <c r="Q423" i="1" s="1"/>
  <c r="Q424" i="1" s="1"/>
  <c r="Q425" i="1" s="1"/>
  <c r="Q426" i="1" s="1"/>
  <c r="Q427" i="1" s="1"/>
  <c r="Q428" i="1" s="1"/>
  <c r="Q429" i="1" s="1"/>
  <c r="Q430" i="1" s="1"/>
  <c r="Q431" i="1" s="1"/>
  <c r="Q432" i="1" s="1"/>
  <c r="Q433" i="1" s="1"/>
  <c r="Q434" i="1" s="1"/>
  <c r="Q435" i="1" s="1"/>
  <c r="Q436" i="1" s="1"/>
  <c r="Q437" i="1" s="1"/>
  <c r="Q438" i="1" s="1"/>
  <c r="Q439" i="1" s="1"/>
  <c r="Q440" i="1" s="1"/>
  <c r="Q441" i="1" s="1"/>
  <c r="Q442" i="1" s="1"/>
  <c r="Q443" i="1" s="1"/>
  <c r="Q444" i="1" s="1"/>
  <c r="Q445" i="1" s="1"/>
  <c r="Q446" i="1" s="1"/>
  <c r="Q447" i="1" s="1"/>
  <c r="Q448" i="1" s="1"/>
  <c r="Q449" i="1" s="1"/>
  <c r="Q450" i="1" s="1"/>
  <c r="Q451" i="1" s="1"/>
  <c r="Q452" i="1" s="1"/>
  <c r="Q453" i="1" s="1"/>
  <c r="Q454" i="1" s="1"/>
  <c r="Q455" i="1" s="1"/>
  <c r="Q456" i="1" s="1"/>
  <c r="Q457" i="1" s="1"/>
  <c r="Q458" i="1" s="1"/>
  <c r="Q459" i="1" s="1"/>
  <c r="Q460" i="1" s="1"/>
  <c r="Q461" i="1" s="1"/>
  <c r="Q462" i="1" s="1"/>
  <c r="Q463" i="1" s="1"/>
  <c r="Q464" i="1" s="1"/>
  <c r="Q465" i="1" s="1"/>
  <c r="Q466" i="1" s="1"/>
  <c r="Q467" i="1" s="1"/>
  <c r="Q468" i="1" s="1"/>
  <c r="Q469" i="1" s="1"/>
  <c r="Q470" i="1" s="1"/>
  <c r="Q471" i="1" s="1"/>
  <c r="Q472" i="1" s="1"/>
  <c r="Q473" i="1" s="1"/>
  <c r="Q474" i="1" s="1"/>
  <c r="Q475" i="1" s="1"/>
  <c r="Q476" i="1" s="1"/>
  <c r="Q477" i="1" s="1"/>
  <c r="Q478" i="1" s="1"/>
  <c r="Q479" i="1" s="1"/>
  <c r="Q480" i="1" s="1"/>
  <c r="Q481" i="1" s="1"/>
  <c r="Q482" i="1" s="1"/>
  <c r="Q483" i="1" s="1"/>
  <c r="Q484" i="1" s="1"/>
  <c r="Q485" i="1" s="1"/>
  <c r="Q486" i="1" s="1"/>
  <c r="Q487" i="1" s="1"/>
  <c r="Q488" i="1" s="1"/>
  <c r="Q489" i="1" s="1"/>
  <c r="Q490" i="1" s="1"/>
  <c r="Q491" i="1" s="1"/>
  <c r="Q492" i="1" s="1"/>
  <c r="Q493" i="1" s="1"/>
  <c r="Q494" i="1" s="1"/>
  <c r="Q495" i="1" s="1"/>
  <c r="Q496" i="1" s="1"/>
  <c r="Q497" i="1" s="1"/>
  <c r="Q498" i="1" s="1"/>
  <c r="Q499" i="1" s="1"/>
  <c r="Q500" i="1" s="1"/>
  <c r="Q501" i="1" s="1"/>
  <c r="Q502" i="1" s="1"/>
  <c r="Q503" i="1" s="1"/>
  <c r="Q504" i="1" s="1"/>
  <c r="Q505" i="1" s="1"/>
  <c r="Q506" i="1" s="1"/>
  <c r="Q507" i="1" s="1"/>
  <c r="Q508" i="1" s="1"/>
  <c r="Q509" i="1" s="1"/>
  <c r="Q510" i="1" s="1"/>
  <c r="Q511" i="1" s="1"/>
  <c r="Q512" i="1" s="1"/>
  <c r="Q513" i="1" s="1"/>
  <c r="Q514" i="1" s="1"/>
  <c r="Q515" i="1" s="1"/>
  <c r="Q516" i="1" s="1"/>
  <c r="Q517" i="1" s="1"/>
  <c r="Q518" i="1" s="1"/>
  <c r="Q519" i="1" s="1"/>
  <c r="Q520" i="1" s="1"/>
  <c r="Q521" i="1" s="1"/>
  <c r="Q522" i="1" s="1"/>
  <c r="Q523" i="1" s="1"/>
  <c r="Q524" i="1" s="1"/>
  <c r="Q525" i="1" s="1"/>
  <c r="Q526" i="1" s="1"/>
  <c r="Q527" i="1" s="1"/>
  <c r="Q528" i="1" s="1"/>
  <c r="Q529" i="1" s="1"/>
  <c r="Q530" i="1" s="1"/>
  <c r="Q531" i="1" s="1"/>
  <c r="Q532" i="1" s="1"/>
  <c r="Q533" i="1" s="1"/>
  <c r="Q534" i="1" s="1"/>
  <c r="Q535" i="1" s="1"/>
  <c r="Q536" i="1" s="1"/>
  <c r="Q537" i="1" s="1"/>
  <c r="Q538" i="1" s="1"/>
  <c r="Q539" i="1" s="1"/>
  <c r="Q540" i="1" s="1"/>
  <c r="Q541" i="1" s="1"/>
  <c r="Q542" i="1" s="1"/>
  <c r="Q543" i="1" s="1"/>
  <c r="Q544" i="1" s="1"/>
  <c r="Q545" i="1" s="1"/>
  <c r="Q546" i="1" s="1"/>
  <c r="Q547" i="1" s="1"/>
  <c r="Q548" i="1" s="1"/>
  <c r="Q549" i="1" s="1"/>
  <c r="Q550" i="1" s="1"/>
  <c r="Q551" i="1" s="1"/>
  <c r="Q552" i="1" s="1"/>
  <c r="Q553" i="1" s="1"/>
  <c r="Q554" i="1" s="1"/>
  <c r="Q555" i="1" s="1"/>
  <c r="Q556" i="1" s="1"/>
  <c r="Q557" i="1" s="1"/>
  <c r="Q558" i="1" s="1"/>
  <c r="Q559" i="1" s="1"/>
  <c r="Q560" i="1" s="1"/>
  <c r="Q561" i="1" s="1"/>
  <c r="Q562" i="1" s="1"/>
  <c r="Q563" i="1" s="1"/>
  <c r="Q564" i="1" s="1"/>
  <c r="Q565" i="1" s="1"/>
  <c r="Q566" i="1" s="1"/>
  <c r="Q567" i="1" s="1"/>
  <c r="Q568" i="1" s="1"/>
  <c r="Q569" i="1" s="1"/>
  <c r="Q570" i="1" s="1"/>
  <c r="Q571" i="1" s="1"/>
  <c r="Q572" i="1" s="1"/>
  <c r="Q573" i="1" s="1"/>
  <c r="Q574" i="1" s="1"/>
  <c r="Q575" i="1" s="1"/>
  <c r="Q576" i="1" s="1"/>
  <c r="Q577" i="1" s="1"/>
  <c r="Q578" i="1" s="1"/>
  <c r="Q579" i="1" s="1"/>
  <c r="Q580" i="1" s="1"/>
  <c r="Q581" i="1" s="1"/>
  <c r="Q582" i="1" s="1"/>
  <c r="Q583" i="1" s="1"/>
  <c r="Q584" i="1" s="1"/>
  <c r="Q585" i="1" s="1"/>
  <c r="Q586" i="1" s="1"/>
  <c r="Q587" i="1" s="1"/>
  <c r="Q588" i="1" s="1"/>
  <c r="Q589" i="1" s="1"/>
  <c r="Q590" i="1" s="1"/>
  <c r="Q591" i="1" s="1"/>
  <c r="Q592" i="1" s="1"/>
  <c r="Q593" i="1" s="1"/>
  <c r="Q594" i="1" s="1"/>
  <c r="Q595" i="1" s="1"/>
  <c r="Q596" i="1" s="1"/>
  <c r="Q597" i="1" s="1"/>
  <c r="Q598" i="1" s="1"/>
  <c r="Q599" i="1" s="1"/>
  <c r="Q600" i="1" s="1"/>
  <c r="Q601" i="1" s="1"/>
  <c r="Q602" i="1" s="1"/>
  <c r="Q603" i="1" s="1"/>
  <c r="Q604" i="1" s="1"/>
  <c r="Q605" i="1" s="1"/>
  <c r="Q606" i="1" s="1"/>
  <c r="Q607" i="1" s="1"/>
  <c r="Q608" i="1" s="1"/>
  <c r="Q609" i="1" s="1"/>
  <c r="Q610" i="1" s="1"/>
  <c r="Q611" i="1" s="1"/>
  <c r="Q612" i="1" s="1"/>
  <c r="Q613" i="1" s="1"/>
  <c r="Q614" i="1" s="1"/>
  <c r="Q615" i="1" s="1"/>
  <c r="Q616" i="1" s="1"/>
  <c r="Q617" i="1" s="1"/>
  <c r="Q618" i="1" s="1"/>
  <c r="Q619" i="1" s="1"/>
  <c r="Q620" i="1" s="1"/>
  <c r="Q621" i="1" s="1"/>
  <c r="Q622" i="1" s="1"/>
  <c r="Q623" i="1" s="1"/>
  <c r="Q624" i="1" s="1"/>
  <c r="Q625" i="1" s="1"/>
  <c r="Q626" i="1" s="1"/>
  <c r="Q627" i="1" s="1"/>
  <c r="Q628" i="1" s="1"/>
  <c r="Q629" i="1" s="1"/>
  <c r="Q630" i="1" s="1"/>
  <c r="Q631" i="1" s="1"/>
  <c r="Q632" i="1" s="1"/>
  <c r="Q633" i="1" s="1"/>
  <c r="Q634" i="1" s="1"/>
  <c r="Q635" i="1" s="1"/>
  <c r="Q636" i="1" s="1"/>
  <c r="Q637" i="1" s="1"/>
  <c r="Q638" i="1" s="1"/>
  <c r="Q639" i="1" s="1"/>
  <c r="Q640" i="1" s="1"/>
  <c r="Q641" i="1" s="1"/>
  <c r="Q642" i="1" s="1"/>
  <c r="Q643" i="1" s="1"/>
  <c r="Q644" i="1" s="1"/>
  <c r="Q645" i="1" s="1"/>
  <c r="Q646" i="1" s="1"/>
  <c r="Q647" i="1" s="1"/>
  <c r="Q648" i="1" s="1"/>
  <c r="Q649" i="1" s="1"/>
  <c r="Q650" i="1" s="1"/>
  <c r="Q651" i="1" s="1"/>
  <c r="Q652" i="1" s="1"/>
  <c r="Q653" i="1" s="1"/>
  <c r="Q654" i="1" s="1"/>
  <c r="Q655" i="1" s="1"/>
  <c r="Q656" i="1" s="1"/>
  <c r="Q657" i="1" s="1"/>
  <c r="Q658" i="1" s="1"/>
  <c r="Q659" i="1" s="1"/>
  <c r="Q660" i="1" s="1"/>
  <c r="Q661" i="1" s="1"/>
  <c r="Q662" i="1" s="1"/>
  <c r="Q663" i="1" s="1"/>
  <c r="Q664" i="1" s="1"/>
  <c r="Q665" i="1" s="1"/>
  <c r="Q666" i="1" s="1"/>
  <c r="Q667" i="1" s="1"/>
  <c r="Q668" i="1" s="1"/>
  <c r="Q669" i="1" s="1"/>
  <c r="Q670" i="1" s="1"/>
  <c r="Q671" i="1" s="1"/>
  <c r="Q672" i="1" s="1"/>
  <c r="Q673" i="1" s="1"/>
  <c r="Q674" i="1" s="1"/>
  <c r="Q675" i="1" s="1"/>
  <c r="Q676" i="1" s="1"/>
  <c r="Q677" i="1" s="1"/>
  <c r="Q678" i="1" s="1"/>
  <c r="Q679" i="1" s="1"/>
  <c r="Q680" i="1" s="1"/>
  <c r="Q681" i="1" s="1"/>
  <c r="Q682" i="1" s="1"/>
  <c r="Q683" i="1" s="1"/>
  <c r="Q684" i="1" s="1"/>
  <c r="Q685" i="1" s="1"/>
  <c r="Q686" i="1" s="1"/>
  <c r="Q687" i="1" s="1"/>
  <c r="Q688" i="1" s="1"/>
  <c r="Q689" i="1" s="1"/>
  <c r="Q690" i="1" s="1"/>
  <c r="Q691" i="1" s="1"/>
  <c r="Q692" i="1" s="1"/>
  <c r="Q693" i="1" s="1"/>
  <c r="Q694" i="1" s="1"/>
  <c r="Q695" i="1" s="1"/>
  <c r="Q696" i="1" s="1"/>
  <c r="Q697" i="1" s="1"/>
  <c r="Q698" i="1" s="1"/>
  <c r="Q699" i="1" s="1"/>
  <c r="Q700" i="1" s="1"/>
  <c r="Q701" i="1" s="1"/>
  <c r="Q702" i="1" s="1"/>
  <c r="Q703" i="1" s="1"/>
  <c r="Q704" i="1" s="1"/>
  <c r="Q705" i="1" s="1"/>
  <c r="Q706" i="1" s="1"/>
  <c r="Q707" i="1" s="1"/>
  <c r="Q708" i="1" s="1"/>
  <c r="Q709" i="1" s="1"/>
  <c r="Q710" i="1" s="1"/>
  <c r="Q711" i="1" s="1"/>
  <c r="Q712" i="1" s="1"/>
  <c r="Q713" i="1" s="1"/>
  <c r="Q714" i="1" s="1"/>
  <c r="Q715" i="1" s="1"/>
  <c r="Q716" i="1" s="1"/>
  <c r="Q717" i="1" s="1"/>
  <c r="Q718" i="1" s="1"/>
  <c r="Q719" i="1" s="1"/>
  <c r="Q720" i="1" s="1"/>
  <c r="Q721" i="1" s="1"/>
  <c r="Q722" i="1" s="1"/>
  <c r="Q723" i="1" s="1"/>
  <c r="Q724" i="1" s="1"/>
  <c r="Q725" i="1" s="1"/>
  <c r="Q726" i="1" s="1"/>
  <c r="Q727" i="1" s="1"/>
  <c r="Q728" i="1" s="1"/>
  <c r="Q729" i="1" s="1"/>
  <c r="Q730" i="1" s="1"/>
  <c r="Q731" i="1" s="1"/>
  <c r="Q732" i="1" s="1"/>
  <c r="Q733" i="1" s="1"/>
  <c r="Q734" i="1" s="1"/>
  <c r="Q735" i="1" s="1"/>
  <c r="Q736" i="1" s="1"/>
  <c r="Q737" i="1" s="1"/>
  <c r="Q738" i="1" s="1"/>
  <c r="Q739" i="1" s="1"/>
  <c r="Q740" i="1" s="1"/>
  <c r="Q741" i="1" s="1"/>
  <c r="Q742" i="1" s="1"/>
  <c r="Q743" i="1" s="1"/>
  <c r="Q744" i="1" s="1"/>
  <c r="Q745" i="1" s="1"/>
  <c r="Q746" i="1" s="1"/>
  <c r="Q747" i="1" s="1"/>
  <c r="Q748" i="1" s="1"/>
  <c r="Q749" i="1" s="1"/>
  <c r="Q750" i="1" s="1"/>
  <c r="Q751" i="1" s="1"/>
  <c r="Q752" i="1" s="1"/>
  <c r="Q753" i="1" s="1"/>
  <c r="Q754" i="1" s="1"/>
  <c r="Q755" i="1" s="1"/>
  <c r="Q756" i="1" s="1"/>
  <c r="Q757" i="1" s="1"/>
  <c r="Q758" i="1" s="1"/>
  <c r="Q759" i="1" s="1"/>
  <c r="Q760" i="1" s="1"/>
  <c r="Q761" i="1" s="1"/>
  <c r="Q762" i="1" s="1"/>
  <c r="Q763" i="1" s="1"/>
  <c r="Q764" i="1" s="1"/>
  <c r="Q765" i="1" s="1"/>
  <c r="Q766" i="1" s="1"/>
  <c r="Q767" i="1" s="1"/>
  <c r="Q768" i="1" s="1"/>
  <c r="Q769" i="1" s="1"/>
  <c r="Q770" i="1" s="1"/>
  <c r="Q771" i="1" s="1"/>
  <c r="Q772" i="1" s="1"/>
  <c r="Q773" i="1" s="1"/>
  <c r="Q774" i="1" s="1"/>
  <c r="Q775" i="1" s="1"/>
  <c r="Q776" i="1" s="1"/>
  <c r="Q777" i="1" s="1"/>
  <c r="Q778" i="1" s="1"/>
  <c r="Q779" i="1" s="1"/>
  <c r="Q780" i="1" s="1"/>
  <c r="Q781" i="1" s="1"/>
  <c r="Q782" i="1" s="1"/>
  <c r="Q783" i="1" s="1"/>
  <c r="Q784" i="1" s="1"/>
  <c r="Q785" i="1" s="1"/>
  <c r="Q786" i="1" s="1"/>
  <c r="Q787" i="1" s="1"/>
  <c r="Q788" i="1" s="1"/>
  <c r="Q789" i="1" s="1"/>
  <c r="Q790" i="1" s="1"/>
  <c r="Q791" i="1" s="1"/>
  <c r="Q792" i="1" s="1"/>
  <c r="Q793" i="1" s="1"/>
  <c r="Q794" i="1" s="1"/>
  <c r="Q795" i="1" s="1"/>
  <c r="Q796" i="1" s="1"/>
  <c r="Q797" i="1" s="1"/>
  <c r="Q798" i="1" s="1"/>
  <c r="Q799" i="1" s="1"/>
  <c r="Q800" i="1" s="1"/>
  <c r="Q801" i="1" s="1"/>
  <c r="Q802" i="1" s="1"/>
  <c r="Q803" i="1" s="1"/>
  <c r="Q804" i="1" s="1"/>
  <c r="Q805" i="1" s="1"/>
  <c r="Q806" i="1" s="1"/>
  <c r="Q807" i="1" s="1"/>
  <c r="Q808" i="1" s="1"/>
  <c r="Q809" i="1" s="1"/>
  <c r="Q810" i="1" s="1"/>
  <c r="Q811" i="1" s="1"/>
  <c r="Q812" i="1" s="1"/>
  <c r="Q813" i="1" s="1"/>
  <c r="Q814" i="1" s="1"/>
  <c r="Q815" i="1" s="1"/>
  <c r="Q816" i="1" s="1"/>
  <c r="Q817" i="1" s="1"/>
  <c r="Q818" i="1" s="1"/>
  <c r="Q819" i="1" s="1"/>
  <c r="Q820" i="1" s="1"/>
  <c r="Q821" i="1" s="1"/>
  <c r="Q822" i="1" s="1"/>
  <c r="Q823" i="1" s="1"/>
  <c r="Q824" i="1" s="1"/>
  <c r="Q825" i="1" s="1"/>
  <c r="Q826" i="1" s="1"/>
  <c r="Q827" i="1" s="1"/>
  <c r="Q828" i="1" s="1"/>
  <c r="Q829" i="1" s="1"/>
  <c r="Q830" i="1" s="1"/>
  <c r="Q831" i="1" s="1"/>
  <c r="Q832" i="1" s="1"/>
  <c r="Q833" i="1" s="1"/>
  <c r="Q834" i="1" s="1"/>
  <c r="Q835" i="1" s="1"/>
  <c r="Q836" i="1" s="1"/>
  <c r="Q837" i="1" s="1"/>
  <c r="Q838" i="1" s="1"/>
  <c r="Q839" i="1" s="1"/>
  <c r="Q840" i="1" s="1"/>
  <c r="Q841" i="1" s="1"/>
  <c r="Q842" i="1" s="1"/>
  <c r="Q843" i="1" s="1"/>
  <c r="Q844" i="1" s="1"/>
  <c r="Q845" i="1" s="1"/>
  <c r="Q846" i="1" s="1"/>
  <c r="Q847" i="1" s="1"/>
  <c r="Q848" i="1" s="1"/>
  <c r="Q849" i="1" s="1"/>
  <c r="Q850" i="1" s="1"/>
  <c r="Q851" i="1" s="1"/>
  <c r="Q852" i="1" s="1"/>
  <c r="Q853" i="1" s="1"/>
  <c r="Q854" i="1" s="1"/>
  <c r="Q855" i="1" s="1"/>
  <c r="Q856" i="1" s="1"/>
  <c r="Q857" i="1" s="1"/>
  <c r="Q858" i="1" s="1"/>
  <c r="Q859" i="1" s="1"/>
  <c r="Q860" i="1" s="1"/>
  <c r="Q861" i="1" s="1"/>
  <c r="Q862" i="1" s="1"/>
  <c r="Q863" i="1" s="1"/>
  <c r="Q864" i="1" s="1"/>
  <c r="Q865" i="1" s="1"/>
  <c r="Q866" i="1" s="1"/>
  <c r="Q867" i="1" s="1"/>
  <c r="Q868" i="1" s="1"/>
  <c r="Q869" i="1" s="1"/>
  <c r="Q870" i="1" s="1"/>
  <c r="Q871" i="1" s="1"/>
  <c r="Q872" i="1" s="1"/>
  <c r="Q873" i="1" s="1"/>
  <c r="Q874" i="1" s="1"/>
  <c r="Q875" i="1" s="1"/>
  <c r="Q876" i="1" s="1"/>
  <c r="Q877" i="1" s="1"/>
  <c r="Q878" i="1" s="1"/>
  <c r="Q879" i="1" s="1"/>
  <c r="Q880" i="1" s="1"/>
  <c r="Q881" i="1" s="1"/>
  <c r="Q882" i="1" s="1"/>
  <c r="Q883" i="1" s="1"/>
  <c r="Q884" i="1" s="1"/>
  <c r="Q885" i="1" s="1"/>
  <c r="Q886" i="1" s="1"/>
  <c r="Q887" i="1" s="1"/>
  <c r="Q888" i="1" s="1"/>
  <c r="Q889" i="1" s="1"/>
  <c r="Q890" i="1" s="1"/>
  <c r="Q891" i="1" s="1"/>
  <c r="Q892" i="1" s="1"/>
  <c r="Q893" i="1" s="1"/>
  <c r="Q894" i="1" s="1"/>
  <c r="Q895" i="1" s="1"/>
  <c r="Q896" i="1" s="1"/>
  <c r="Q897" i="1" s="1"/>
  <c r="Q898" i="1" s="1"/>
  <c r="Q899" i="1" s="1"/>
  <c r="Q900" i="1" s="1"/>
  <c r="Q901" i="1" s="1"/>
  <c r="Q902" i="1" s="1"/>
  <c r="Q903" i="1" s="1"/>
  <c r="Q904" i="1" s="1"/>
  <c r="Q905" i="1" s="1"/>
  <c r="Q906" i="1" s="1"/>
  <c r="Q907" i="1" s="1"/>
  <c r="Q908" i="1" s="1"/>
  <c r="Q909" i="1" s="1"/>
  <c r="Q910" i="1" s="1"/>
  <c r="Q911" i="1" s="1"/>
  <c r="Q912" i="1" s="1"/>
  <c r="Q913" i="1" s="1"/>
  <c r="Q914" i="1" s="1"/>
  <c r="Q915" i="1" s="1"/>
  <c r="Q916" i="1" s="1"/>
  <c r="Q917" i="1" s="1"/>
  <c r="Q918" i="1" s="1"/>
  <c r="Q919" i="1" s="1"/>
  <c r="Q920" i="1" s="1"/>
  <c r="Q921" i="1" s="1"/>
  <c r="Q922" i="1" s="1"/>
  <c r="Q923" i="1" s="1"/>
  <c r="Q924" i="1" s="1"/>
  <c r="Q925" i="1" s="1"/>
  <c r="Q926" i="1" s="1"/>
  <c r="Q927" i="1" s="1"/>
  <c r="Q928" i="1" s="1"/>
  <c r="Q929" i="1" s="1"/>
  <c r="Q930" i="1" s="1"/>
  <c r="Q931" i="1" s="1"/>
  <c r="Q932" i="1" s="1"/>
  <c r="Q933" i="1" s="1"/>
  <c r="Q934" i="1" s="1"/>
  <c r="Q935" i="1" s="1"/>
  <c r="Q936" i="1" s="1"/>
  <c r="Q937" i="1" s="1"/>
  <c r="Q938" i="1" s="1"/>
  <c r="Q939" i="1" s="1"/>
  <c r="Q940" i="1" s="1"/>
  <c r="Q941" i="1" s="1"/>
  <c r="Q942" i="1" s="1"/>
  <c r="Q943" i="1" s="1"/>
  <c r="Q944" i="1" s="1"/>
  <c r="Q945" i="1" s="1"/>
  <c r="Q946" i="1" s="1"/>
  <c r="Q947" i="1" s="1"/>
  <c r="Q948" i="1" s="1"/>
  <c r="Q949" i="1" s="1"/>
  <c r="Q950" i="1" s="1"/>
  <c r="Q951" i="1" s="1"/>
  <c r="Q952" i="1" s="1"/>
  <c r="Q953" i="1" s="1"/>
  <c r="Q954" i="1" s="1"/>
  <c r="Q955" i="1" s="1"/>
  <c r="Q956" i="1" s="1"/>
  <c r="Q957" i="1" s="1"/>
  <c r="Q958" i="1" s="1"/>
  <c r="Q959" i="1" s="1"/>
  <c r="Q960" i="1" s="1"/>
  <c r="Q961" i="1" s="1"/>
  <c r="Q962" i="1" s="1"/>
  <c r="Q963" i="1" s="1"/>
  <c r="Q964" i="1" s="1"/>
  <c r="Q965" i="1" s="1"/>
  <c r="Q966" i="1" s="1"/>
  <c r="Q967" i="1" s="1"/>
  <c r="Q968" i="1" s="1"/>
  <c r="Q969" i="1" s="1"/>
  <c r="Q970" i="1" s="1"/>
  <c r="Q971" i="1" s="1"/>
  <c r="Q972" i="1" s="1"/>
  <c r="Q973" i="1" s="1"/>
  <c r="Q974" i="1" s="1"/>
  <c r="Q975" i="1" s="1"/>
  <c r="Q976" i="1" s="1"/>
  <c r="Q977" i="1" s="1"/>
  <c r="Q978" i="1" s="1"/>
  <c r="Q979" i="1" s="1"/>
  <c r="Q980" i="1" s="1"/>
  <c r="Q981" i="1" s="1"/>
  <c r="Q982" i="1" s="1"/>
  <c r="Q983" i="1" s="1"/>
  <c r="Q984" i="1" s="1"/>
  <c r="Q985" i="1" s="1"/>
  <c r="Q986" i="1" s="1"/>
  <c r="Q987" i="1" s="1"/>
  <c r="Q988" i="1" s="1"/>
  <c r="Q989" i="1" s="1"/>
  <c r="Q990" i="1" s="1"/>
  <c r="Q991" i="1" s="1"/>
  <c r="Q992" i="1" s="1"/>
  <c r="Q993" i="1" s="1"/>
  <c r="Q994" i="1" s="1"/>
  <c r="Q995" i="1" s="1"/>
  <c r="Q996" i="1" s="1"/>
  <c r="Q997" i="1" s="1"/>
  <c r="Q998" i="1" s="1"/>
  <c r="Q999" i="1" s="1"/>
  <c r="Q1000" i="1" s="1"/>
  <c r="Q1001" i="1" s="1"/>
  <c r="Q1002" i="1" s="1"/>
  <c r="Q1003" i="1" s="1"/>
  <c r="Q1004" i="1" s="1"/>
  <c r="Q1005" i="1" s="1"/>
  <c r="Q1006" i="1" s="1"/>
  <c r="Q1007" i="1" s="1"/>
  <c r="Q1008" i="1" s="1"/>
  <c r="Q1009" i="1" s="1"/>
  <c r="Q1010" i="1" s="1"/>
  <c r="Q1011" i="1" s="1"/>
  <c r="Q1012" i="1" s="1"/>
  <c r="Q1013" i="1" s="1"/>
  <c r="Q1014" i="1" s="1"/>
  <c r="Q1015" i="1" s="1"/>
  <c r="Q1016" i="1" s="1"/>
  <c r="Q1017" i="1" s="1"/>
  <c r="Q1018" i="1" s="1"/>
  <c r="Q1019" i="1" s="1"/>
  <c r="Q1020" i="1" s="1"/>
  <c r="Q1021" i="1" s="1"/>
  <c r="Q1022" i="1" s="1"/>
  <c r="Q1023" i="1" s="1"/>
  <c r="Q1024" i="1" s="1"/>
  <c r="Q1025" i="1" s="1"/>
  <c r="Q1026" i="1" s="1"/>
  <c r="Q1027" i="1" s="1"/>
  <c r="Q1028" i="1" s="1"/>
  <c r="Q1029" i="1" s="1"/>
  <c r="Q321" i="1"/>
  <c r="Q322" i="1" s="1"/>
  <c r="Q323" i="1" s="1"/>
  <c r="Q324" i="1" s="1"/>
  <c r="Q325" i="1" s="1"/>
  <c r="Q326" i="1" s="1"/>
  <c r="Q23" i="7"/>
  <c r="V18" i="7"/>
  <c r="AF21" i="7"/>
  <c r="Q20" i="7"/>
  <c r="O24" i="7"/>
  <c r="O23" i="7"/>
  <c r="K17" i="7"/>
  <c r="U23" i="7"/>
  <c r="J18" i="7"/>
  <c r="O27" i="7"/>
  <c r="H19" i="7"/>
  <c r="J20" i="7"/>
  <c r="AI22" i="7"/>
  <c r="U28" i="7"/>
  <c r="AH20" i="7"/>
  <c r="M27" i="7"/>
  <c r="N20" i="7"/>
  <c r="N28" i="7"/>
  <c r="L17" i="7"/>
  <c r="G19" i="7"/>
  <c r="J21" i="7"/>
  <c r="Q28" i="7"/>
  <c r="Q19" i="7"/>
  <c r="I17" i="7"/>
  <c r="T21" i="7"/>
  <c r="L48" i="5"/>
  <c r="AP27" i="7"/>
  <c r="AP25" i="7"/>
  <c r="AP23" i="7"/>
  <c r="AP19" i="7"/>
  <c r="L14" i="4"/>
  <c r="L46" i="5"/>
  <c r="L42" i="5"/>
  <c r="AB27" i="7"/>
  <c r="AG20" i="7"/>
  <c r="G23" i="7"/>
  <c r="J25" i="7"/>
  <c r="O20" i="7"/>
  <c r="R19" i="7"/>
  <c r="G18" i="7"/>
  <c r="AF26" i="7"/>
  <c r="AF17" i="7"/>
  <c r="T23" i="7"/>
  <c r="J17" i="7"/>
  <c r="H17" i="7"/>
  <c r="L49" i="5"/>
  <c r="T18" i="7"/>
  <c r="N21" i="7"/>
  <c r="I57" i="2"/>
  <c r="M56" i="2"/>
  <c r="L57" i="2"/>
  <c r="G55" i="2"/>
  <c r="O57" i="2"/>
  <c r="AR21" i="7"/>
  <c r="N57" i="2"/>
  <c r="I55" i="2"/>
  <c r="E56" i="2"/>
  <c r="K57" i="2"/>
  <c r="F57" i="2"/>
  <c r="G57" i="2"/>
  <c r="H56" i="2"/>
  <c r="E57" i="2"/>
  <c r="K56" i="2"/>
  <c r="I56" i="2"/>
  <c r="D56" i="2"/>
  <c r="D57" i="2"/>
  <c r="AR25" i="7"/>
  <c r="AR18" i="7"/>
  <c r="AR22" i="7"/>
  <c r="AR27" i="7"/>
  <c r="D55" i="2"/>
  <c r="G56" i="2"/>
  <c r="J56" i="2"/>
  <c r="E55" i="2"/>
  <c r="F56" i="2"/>
  <c r="M57" i="2"/>
  <c r="N55" i="2"/>
  <c r="O55" i="2"/>
  <c r="AR28" i="7"/>
  <c r="M55" i="2"/>
  <c r="L56" i="2"/>
  <c r="N56" i="2"/>
  <c r="F55" i="2"/>
  <c r="F58" i="2" s="1"/>
  <c r="L55" i="2"/>
  <c r="H57" i="2"/>
  <c r="AR20" i="7"/>
  <c r="O56" i="2"/>
  <c r="H55" i="2"/>
  <c r="AR23" i="7"/>
  <c r="K55" i="2"/>
  <c r="J57" i="2"/>
  <c r="AR19" i="7"/>
  <c r="J55" i="2"/>
  <c r="J58" i="2" s="1"/>
  <c r="AR17" i="7"/>
  <c r="O28" i="7"/>
  <c r="T20" i="7"/>
  <c r="L17" i="5"/>
  <c r="AR24" i="7"/>
  <c r="N23" i="7"/>
  <c r="X24" i="7"/>
  <c r="W21" i="7"/>
  <c r="AE27" i="7"/>
  <c r="AD21" i="7"/>
  <c r="S26" i="7"/>
  <c r="AH17" i="7"/>
  <c r="Q22" i="7"/>
  <c r="N26" i="7"/>
  <c r="AJ19" i="7"/>
  <c r="AJ28" i="7"/>
  <c r="AE24" i="7"/>
  <c r="Y27" i="7"/>
  <c r="P26" i="7"/>
  <c r="S23" i="7"/>
  <c r="H22" i="7"/>
  <c r="L22" i="7"/>
  <c r="G22" i="7"/>
  <c r="X23" i="7"/>
  <c r="AB18" i="7"/>
  <c r="AI21" i="7"/>
  <c r="Q17" i="7"/>
  <c r="J27" i="7"/>
  <c r="P20" i="7"/>
  <c r="S28" i="7"/>
  <c r="P23" i="7"/>
  <c r="G27" i="7"/>
  <c r="U17" i="7"/>
  <c r="L19" i="7"/>
  <c r="V25" i="7"/>
  <c r="AI28" i="7"/>
  <c r="I22" i="7"/>
  <c r="AG25" i="7"/>
  <c r="AH23" i="7"/>
  <c r="Z28" i="7"/>
  <c r="W24" i="7"/>
  <c r="T26" i="7"/>
  <c r="H18" i="7"/>
  <c r="AB20" i="7"/>
  <c r="AG28" i="7"/>
  <c r="AC28" i="7"/>
  <c r="P19" i="7"/>
  <c r="AA24" i="7"/>
  <c r="X28" i="7"/>
  <c r="K19" i="7"/>
  <c r="H23" i="7"/>
  <c r="N27" i="7"/>
  <c r="AB17" i="7"/>
  <c r="AB19" i="7"/>
  <c r="AC25" i="7"/>
  <c r="AH25" i="7"/>
  <c r="F26" i="7"/>
  <c r="Q24" i="7"/>
  <c r="S21" i="7"/>
  <c r="AE28" i="7"/>
  <c r="V20" i="7"/>
  <c r="R24" i="7"/>
  <c r="W22" i="7"/>
  <c r="J22" i="7"/>
  <c r="Q18" i="7"/>
  <c r="X20" i="7"/>
  <c r="AI19" i="7"/>
  <c r="M24" i="7"/>
  <c r="AC22" i="7"/>
  <c r="AB21" i="7"/>
  <c r="G28" i="7"/>
  <c r="F23" i="7"/>
  <c r="I23" i="7"/>
  <c r="F19" i="7"/>
  <c r="X26" i="7"/>
  <c r="AI24" i="7"/>
  <c r="G25" i="7"/>
  <c r="I18" i="7"/>
  <c r="R21" i="7"/>
  <c r="AB23" i="7"/>
  <c r="Z19" i="7"/>
  <c r="G17" i="7"/>
  <c r="R18" i="7"/>
  <c r="O21" i="7"/>
  <c r="Z21" i="7"/>
  <c r="I19" i="7"/>
  <c r="X17" i="7"/>
  <c r="U21" i="7"/>
  <c r="U26" i="7"/>
  <c r="AJ26" i="7"/>
  <c r="K20" i="7"/>
  <c r="AE26" i="7"/>
  <c r="L28" i="7"/>
  <c r="Z18" i="7"/>
  <c r="AA22" i="7"/>
  <c r="AA26" i="7"/>
  <c r="N17" i="7"/>
  <c r="H25" i="7"/>
  <c r="O25" i="7"/>
  <c r="AA18" i="7"/>
  <c r="AJ24" i="7"/>
  <c r="AI23" i="7"/>
  <c r="W26" i="7"/>
  <c r="AJ21" i="7"/>
  <c r="AB22" i="7"/>
  <c r="N22" i="7"/>
  <c r="O17" i="7"/>
  <c r="X18" i="7"/>
  <c r="AC20" i="7"/>
  <c r="AE17" i="7"/>
  <c r="P17" i="7"/>
  <c r="M21" i="7"/>
  <c r="F25" i="7"/>
  <c r="F27" i="7"/>
  <c r="AD19" i="7"/>
  <c r="AE18" i="7"/>
  <c r="U25" i="7"/>
  <c r="AJ23" i="7"/>
  <c r="R28" i="7"/>
  <c r="I24" i="7"/>
  <c r="AD28" i="7"/>
  <c r="G20" i="7"/>
  <c r="AE23" i="7"/>
  <c r="P22" i="7"/>
  <c r="T22" i="7"/>
  <c r="U22" i="7"/>
  <c r="L18" i="7"/>
  <c r="AF18" i="7"/>
  <c r="I21" i="7"/>
  <c r="M26" i="7"/>
  <c r="F21" i="7"/>
  <c r="X19" i="7"/>
  <c r="AD26" i="7"/>
  <c r="AD27" i="7"/>
  <c r="R26" i="7"/>
  <c r="AG23" i="7"/>
  <c r="AG22" i="7"/>
  <c r="Z17" i="7"/>
  <c r="G21" i="7"/>
  <c r="AA23" i="7"/>
  <c r="I28" i="7"/>
  <c r="AF20" i="7"/>
  <c r="AF24" i="7"/>
  <c r="AF23" i="7"/>
  <c r="M28" i="7"/>
  <c r="AG19" i="7"/>
  <c r="AA27" i="7"/>
  <c r="AC19" i="7"/>
  <c r="T27" i="7"/>
  <c r="V28" i="7"/>
  <c r="AH27" i="7"/>
  <c r="L20" i="7"/>
  <c r="L25" i="7"/>
  <c r="AC17" i="7"/>
  <c r="N19" i="7"/>
  <c r="O22" i="7"/>
  <c r="AC21" i="7"/>
  <c r="G24" i="7"/>
  <c r="M25" i="7"/>
  <c r="H27" i="7"/>
  <c r="N18" i="7"/>
  <c r="V19" i="7"/>
  <c r="Q21" i="7"/>
  <c r="AB25" i="7"/>
  <c r="AD20" i="7"/>
  <c r="K23" i="7"/>
  <c r="S25" i="7"/>
  <c r="M22" i="7"/>
  <c r="K21" i="7"/>
  <c r="L23" i="7"/>
  <c r="L21" i="7"/>
  <c r="AI17" i="7"/>
  <c r="M45" i="2"/>
  <c r="L46" i="2"/>
  <c r="K44" i="2"/>
  <c r="N44" i="2"/>
  <c r="O44" i="2"/>
  <c r="L44" i="2"/>
  <c r="N46" i="2"/>
  <c r="L47" i="2"/>
  <c r="D45" i="2"/>
  <c r="O43" i="2"/>
  <c r="G44" i="2"/>
  <c r="M44" i="2"/>
  <c r="E44" i="2"/>
  <c r="J45" i="2"/>
  <c r="E49" i="2"/>
  <c r="M43" i="2"/>
  <c r="K46" i="2"/>
  <c r="H44" i="2"/>
  <c r="J46" i="2"/>
  <c r="H47" i="2"/>
  <c r="F46" i="2"/>
  <c r="N49" i="2"/>
  <c r="G46" i="2"/>
  <c r="I42" i="2"/>
  <c r="E46" i="2"/>
  <c r="L43" i="2"/>
  <c r="F45" i="2"/>
  <c r="O45" i="2"/>
  <c r="D47" i="2"/>
  <c r="N45" i="2"/>
  <c r="I44" i="2"/>
  <c r="I49" i="2"/>
  <c r="M47" i="2"/>
  <c r="E45" i="2"/>
  <c r="F49" i="2"/>
  <c r="F42" i="2"/>
  <c r="D42" i="2"/>
  <c r="N43" i="2"/>
  <c r="M42" i="2"/>
  <c r="D44" i="2"/>
  <c r="H46" i="2"/>
  <c r="H42" i="2"/>
  <c r="H43" i="2"/>
  <c r="L42" i="2"/>
  <c r="K45" i="2"/>
  <c r="I46" i="2"/>
  <c r="K47" i="2"/>
  <c r="E43" i="2"/>
  <c r="J49" i="2"/>
  <c r="I43" i="2"/>
  <c r="I47" i="2"/>
  <c r="E47" i="2"/>
  <c r="G42" i="2"/>
  <c r="H49" i="2"/>
  <c r="F44" i="2"/>
  <c r="M49" i="2"/>
  <c r="D43" i="2"/>
  <c r="O49" i="2"/>
  <c r="O42" i="2"/>
  <c r="G45" i="2"/>
  <c r="T17" i="7"/>
  <c r="AG26" i="7"/>
  <c r="K22" i="7"/>
  <c r="W23" i="7"/>
  <c r="Q27" i="7"/>
  <c r="AA25" i="7"/>
  <c r="P21" i="7"/>
  <c r="R20" i="7"/>
  <c r="W19" i="7"/>
  <c r="Y17" i="7"/>
  <c r="Y21" i="7"/>
  <c r="Z26" i="7"/>
  <c r="L15" i="4"/>
  <c r="AB26" i="7"/>
  <c r="AI26" i="7"/>
  <c r="I27" i="7"/>
  <c r="S17" i="7"/>
  <c r="V27" i="7"/>
  <c r="X27" i="7"/>
  <c r="F18" i="7"/>
  <c r="W18" i="7"/>
  <c r="K27" i="7"/>
  <c r="AG24" i="7"/>
  <c r="T25" i="7"/>
  <c r="L6" i="5"/>
  <c r="Z25" i="7"/>
  <c r="U24" i="7"/>
  <c r="K49" i="2"/>
  <c r="L34" i="5"/>
  <c r="L6" i="4"/>
  <c r="L30" i="5"/>
  <c r="L33" i="5"/>
  <c r="AD18" i="7"/>
  <c r="P28" i="7"/>
  <c r="S24" i="7"/>
  <c r="S18" i="7"/>
  <c r="AF27" i="7"/>
  <c r="O26" i="7"/>
  <c r="AE19" i="7"/>
  <c r="F28" i="7"/>
  <c r="AC26" i="7"/>
  <c r="H26" i="7"/>
  <c r="I25" i="7"/>
  <c r="AB28" i="7"/>
  <c r="M18" i="7"/>
  <c r="AH26" i="7"/>
  <c r="Y25" i="7"/>
  <c r="V22" i="7"/>
  <c r="R25" i="7"/>
  <c r="P24" i="7"/>
  <c r="AI25" i="7"/>
  <c r="P18" i="7"/>
  <c r="AH28" i="7"/>
  <c r="R22" i="7"/>
  <c r="U18" i="7"/>
  <c r="X22" i="7"/>
  <c r="R17" i="7"/>
  <c r="H24" i="7"/>
  <c r="F24" i="7"/>
  <c r="AD24" i="7"/>
  <c r="L44" i="5"/>
  <c r="H21" i="7"/>
  <c r="O32" i="2"/>
  <c r="AF25" i="7"/>
  <c r="E42" i="2"/>
  <c r="AA19" i="7"/>
  <c r="F20" i="7"/>
  <c r="O18" i="7"/>
  <c r="Y18" i="7"/>
  <c r="F47" i="2"/>
  <c r="L19" i="5"/>
  <c r="AP29" i="7"/>
  <c r="H45" i="2"/>
  <c r="F43" i="2"/>
  <c r="G47" i="2"/>
  <c r="N47" i="2"/>
  <c r="L49" i="2"/>
  <c r="I45" i="2"/>
  <c r="G43" i="2"/>
  <c r="K43" i="2"/>
  <c r="G49" i="2"/>
  <c r="D49" i="2"/>
  <c r="O47" i="2"/>
  <c r="J42" i="2"/>
  <c r="L45" i="2"/>
  <c r="J47" i="2"/>
  <c r="K42" i="2"/>
  <c r="J43" i="2"/>
  <c r="N42" i="2"/>
  <c r="M46" i="2"/>
  <c r="O46" i="2"/>
  <c r="J44" i="2"/>
  <c r="D46" i="2"/>
  <c r="AR26" i="7"/>
  <c r="AR29" i="7" s="1"/>
  <c r="O19" i="7"/>
  <c r="N25" i="7"/>
  <c r="M17" i="7"/>
  <c r="S22" i="7"/>
  <c r="K28" i="7"/>
  <c r="H20" i="7"/>
  <c r="W20" i="7"/>
  <c r="N24" i="7"/>
  <c r="AI27" i="7"/>
  <c r="AH22" i="7"/>
  <c r="Z24" i="7"/>
  <c r="P27" i="7"/>
  <c r="AA20" i="7"/>
  <c r="AE22" i="7"/>
  <c r="W25" i="7"/>
  <c r="X25" i="7"/>
  <c r="U20" i="7"/>
  <c r="AA17" i="7"/>
  <c r="AH24" i="7"/>
  <c r="AG21" i="7"/>
  <c r="AE21" i="7"/>
  <c r="AA21" i="7"/>
  <c r="R23" i="7"/>
  <c r="K25" i="7"/>
  <c r="AE25" i="7"/>
  <c r="AB24" i="7"/>
  <c r="AE20" i="7"/>
  <c r="M20" i="7"/>
  <c r="W28" i="7"/>
  <c r="Y28" i="7"/>
  <c r="AD17" i="7"/>
  <c r="J28" i="7"/>
  <c r="L32" i="5"/>
  <c r="G37" i="2"/>
  <c r="H31" i="2" s="1"/>
  <c r="I31" i="2" s="1"/>
  <c r="L58" i="2"/>
  <c r="I58" i="2"/>
  <c r="N58" i="2"/>
  <c r="M58" i="2"/>
  <c r="P48" i="2"/>
  <c r="D58" i="2"/>
  <c r="H58" i="2"/>
  <c r="O58" i="2"/>
  <c r="G58" i="2"/>
  <c r="K58" i="2"/>
  <c r="P56" i="2"/>
  <c r="P55" i="2"/>
  <c r="P57" i="2"/>
  <c r="E58" i="2"/>
  <c r="AN23" i="7" l="1"/>
  <c r="N15" i="2"/>
  <c r="O7" i="2" s="1"/>
  <c r="P7" i="2" s="1"/>
  <c r="P44" i="2"/>
  <c r="M50" i="2"/>
  <c r="I50" i="2"/>
  <c r="F50" i="2"/>
  <c r="AN26" i="7"/>
  <c r="H50" i="2"/>
  <c r="E50" i="2"/>
  <c r="L50" i="2"/>
  <c r="G50" i="2"/>
  <c r="O50" i="2"/>
  <c r="AN18" i="7"/>
  <c r="P43" i="2"/>
  <c r="AN27" i="7"/>
  <c r="J50" i="2"/>
  <c r="P47" i="2"/>
  <c r="P45" i="2"/>
  <c r="AN22" i="7"/>
  <c r="N50" i="2"/>
  <c r="AN19" i="7"/>
  <c r="K50" i="2"/>
  <c r="P46" i="2"/>
  <c r="P49" i="2"/>
  <c r="P42" i="2"/>
  <c r="AN17" i="7"/>
  <c r="D50" i="2"/>
  <c r="AN24" i="7"/>
  <c r="AN28" i="7"/>
  <c r="AN20" i="7"/>
  <c r="AN21" i="7"/>
  <c r="AN25" i="7"/>
  <c r="H32" i="2"/>
  <c r="I32" i="2" s="1"/>
  <c r="H37" i="2"/>
  <c r="H14" i="2"/>
  <c r="I14" i="2" s="1"/>
  <c r="H25" i="2"/>
  <c r="I25" i="2" s="1"/>
  <c r="H9" i="2"/>
  <c r="I9" i="2" s="1"/>
  <c r="H17" i="2"/>
  <c r="I17" i="2" s="1"/>
  <c r="H22" i="2"/>
  <c r="I22" i="2" s="1"/>
  <c r="H34" i="2"/>
  <c r="I34" i="2" s="1"/>
  <c r="H26" i="2"/>
  <c r="I26" i="2" s="1"/>
  <c r="H20" i="2"/>
  <c r="I20" i="2" s="1"/>
  <c r="H8" i="2"/>
  <c r="I8" i="2" s="1"/>
  <c r="H24" i="2"/>
  <c r="I24" i="2" s="1"/>
  <c r="H19" i="2"/>
  <c r="I19" i="2" s="1"/>
  <c r="H29" i="2"/>
  <c r="I29" i="2" s="1"/>
  <c r="H27" i="2"/>
  <c r="I27" i="2" s="1"/>
  <c r="H30" i="2"/>
  <c r="I30" i="2" s="1"/>
  <c r="H35" i="2"/>
  <c r="I35" i="2" s="1"/>
  <c r="H7" i="2"/>
  <c r="I7" i="2" s="1"/>
  <c r="H12" i="2"/>
  <c r="I12" i="2" s="1"/>
  <c r="H28" i="2"/>
  <c r="I28" i="2" s="1"/>
  <c r="H15" i="2"/>
  <c r="I15" i="2" s="1"/>
  <c r="H10" i="2"/>
  <c r="I10" i="2" s="1"/>
  <c r="H11" i="2"/>
  <c r="I11" i="2" s="1"/>
  <c r="H23" i="2"/>
  <c r="I23" i="2" s="1"/>
  <c r="H16" i="2"/>
  <c r="I16" i="2" s="1"/>
  <c r="H36" i="2"/>
  <c r="I36" i="2" s="1"/>
  <c r="H21" i="2"/>
  <c r="I21" i="2" s="1"/>
  <c r="H18" i="2"/>
  <c r="I18" i="2" s="1"/>
  <c r="H33" i="2"/>
  <c r="I33" i="2" s="1"/>
  <c r="H13" i="2"/>
  <c r="I13" i="2" s="1"/>
  <c r="P58" i="2"/>
  <c r="O9" i="2" l="1"/>
  <c r="P9" i="2" s="1"/>
  <c r="O13" i="2"/>
  <c r="P13" i="2" s="1"/>
  <c r="N22" i="2"/>
  <c r="N23" i="2" s="1"/>
  <c r="O21" i="2" s="1"/>
  <c r="P21" i="2" s="1"/>
  <c r="O12" i="2"/>
  <c r="P12" i="2" s="1"/>
  <c r="O22" i="2"/>
  <c r="P22" i="2" s="1"/>
  <c r="O15" i="2"/>
  <c r="O8" i="2"/>
  <c r="P8" i="2" s="1"/>
  <c r="O10" i="2"/>
  <c r="P10" i="2" s="1"/>
  <c r="O14" i="2"/>
  <c r="P14" i="2" s="1"/>
  <c r="O11" i="2"/>
  <c r="P11" i="2" s="1"/>
  <c r="O20" i="2"/>
  <c r="P20" i="2" s="1"/>
  <c r="P50" i="2"/>
  <c r="AN29" i="7"/>
  <c r="O23" i="2" l="1"/>
</calcChain>
</file>

<file path=xl/sharedStrings.xml><?xml version="1.0" encoding="utf-8"?>
<sst xmlns="http://schemas.openxmlformats.org/spreadsheetml/2006/main" count="288" uniqueCount="167">
  <si>
    <t>Urenregistratie</t>
  </si>
  <si>
    <t>Mnd</t>
  </si>
  <si>
    <t>Week</t>
  </si>
  <si>
    <t>Dag</t>
  </si>
  <si>
    <t>Datum</t>
  </si>
  <si>
    <t>Project</t>
  </si>
  <si>
    <t>Omschrijving werkzaamheden</t>
  </si>
  <si>
    <t>Categorie</t>
  </si>
  <si>
    <t>Aard</t>
  </si>
  <si>
    <t>Uren-
criterium</t>
  </si>
  <si>
    <t>Uurloon</t>
  </si>
  <si>
    <t>Aantal uren</t>
  </si>
  <si>
    <t>Totaal uren</t>
  </si>
  <si>
    <t>Urenrapportage</t>
  </si>
  <si>
    <t>Uren per categorie</t>
  </si>
  <si>
    <t>Uren naar aard</t>
  </si>
  <si>
    <t>Criterium</t>
  </si>
  <si>
    <t>Uren</t>
  </si>
  <si>
    <t>% totaal</t>
  </si>
  <si>
    <t>Totaal</t>
  </si>
  <si>
    <t>Urencriterium</t>
  </si>
  <si>
    <t>Ja</t>
  </si>
  <si>
    <t>Nee</t>
  </si>
  <si>
    <t>Benodigd</t>
  </si>
  <si>
    <t>% Behaald</t>
  </si>
  <si>
    <t>Instellingen</t>
  </si>
  <si>
    <t>Variabele</t>
  </si>
  <si>
    <t>Waarde</t>
  </si>
  <si>
    <t>Uw naam</t>
  </si>
  <si>
    <t>Uw adres</t>
  </si>
  <si>
    <t>Uw postcode</t>
  </si>
  <si>
    <t>Uw woonplaats</t>
  </si>
  <si>
    <t>Uw telefoonnummer</t>
  </si>
  <si>
    <t>Uw e-mail</t>
  </si>
  <si>
    <t>Uw website</t>
  </si>
  <si>
    <t>Boekjaar</t>
  </si>
  <si>
    <t>Begindatum boekjaar</t>
  </si>
  <si>
    <t>Einddatum boekjaar</t>
  </si>
  <si>
    <t>Uren t.b.v. urencriterium</t>
  </si>
  <si>
    <t>Versienummer</t>
  </si>
  <si>
    <t>Soort uren</t>
  </si>
  <si>
    <t>Urencrit.</t>
  </si>
  <si>
    <t>Aard activiteit</t>
  </si>
  <si>
    <t>Voorbereiden</t>
  </si>
  <si>
    <t>Uitvoeren</t>
  </si>
  <si>
    <t>Overleggen met klant</t>
  </si>
  <si>
    <t>Verslagleggen</t>
  </si>
  <si>
    <t>Reizen</t>
  </si>
  <si>
    <t>Boekhouden</t>
  </si>
  <si>
    <t>Administratie</t>
  </si>
  <si>
    <t>Factureren</t>
  </si>
  <si>
    <t>Betalen</t>
  </si>
  <si>
    <t>Post</t>
  </si>
  <si>
    <t>Archiveren</t>
  </si>
  <si>
    <t>Adverteren</t>
  </si>
  <si>
    <t>Acquisitie</t>
  </si>
  <si>
    <t>Netwerken</t>
  </si>
  <si>
    <t>Bellen</t>
  </si>
  <si>
    <t>Mailen</t>
  </si>
  <si>
    <t>Maken promotiemateriaal</t>
  </si>
  <si>
    <t>Bezoeken beurzen</t>
  </si>
  <si>
    <t>Opleiden</t>
  </si>
  <si>
    <t>Scholing</t>
  </si>
  <si>
    <t>Lezen vakliteratuur</t>
  </si>
  <si>
    <t>Intervisie</t>
  </si>
  <si>
    <t>Onderhouden machines</t>
  </si>
  <si>
    <t>Werkruimte</t>
  </si>
  <si>
    <t>Schoonmaken</t>
  </si>
  <si>
    <t>Opruimen</t>
  </si>
  <si>
    <t>Overig</t>
  </si>
  <si>
    <t>Vakantie</t>
  </si>
  <si>
    <t>Vrij</t>
  </si>
  <si>
    <t>Uren aard</t>
  </si>
  <si>
    <t>Projecten</t>
  </si>
  <si>
    <t>Project-code</t>
  </si>
  <si>
    <t>Projectnaam</t>
  </si>
  <si>
    <t>Klantnr</t>
  </si>
  <si>
    <t>Klantnaam</t>
  </si>
  <si>
    <t>Begindatum</t>
  </si>
  <si>
    <t>Einddatum</t>
  </si>
  <si>
    <t>Extra 2</t>
  </si>
  <si>
    <t>Extra 3</t>
  </si>
  <si>
    <t>Opmerkingen</t>
  </si>
  <si>
    <t>Klanten</t>
  </si>
  <si>
    <t>Contactpersoon</t>
  </si>
  <si>
    <t>Adres</t>
  </si>
  <si>
    <t>Postcode</t>
  </si>
  <si>
    <t>Woonplaats</t>
  </si>
  <si>
    <t>Telefoon</t>
  </si>
  <si>
    <t>Extra 1</t>
  </si>
  <si>
    <t>Bedrijfsnaam</t>
  </si>
  <si>
    <t>Projectcode</t>
  </si>
  <si>
    <t>UrenCategorie</t>
  </si>
  <si>
    <t>Gefactureerd met factuur</t>
  </si>
  <si>
    <t>Combi1 (Aard + Mnd)</t>
  </si>
  <si>
    <t>Uren per maand naar aard categorie</t>
  </si>
  <si>
    <t>Urencriterium per maand</t>
  </si>
  <si>
    <t>Combi2 Crit. + Mnd)</t>
  </si>
  <si>
    <t>Draaitabel</t>
  </si>
  <si>
    <t>Personeelsgegevens</t>
  </si>
  <si>
    <t>Bedrijf</t>
  </si>
  <si>
    <t>Volledige naam</t>
  </si>
  <si>
    <t>Jaar</t>
  </si>
  <si>
    <t>Maand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</si>
  <si>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</si>
  <si>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</si>
  <si>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</si>
  <si>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</si>
  <si>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</si>
  <si>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</si>
  <si>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</si>
  <si>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</si>
  <si>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</si>
  <si>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</si>
  <si>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</si>
  <si>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</si>
  <si>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Weekenddag</t>
  </si>
  <si>
    <t>Feestdag</t>
  </si>
  <si>
    <t>Combi3 dag + Crit.</t>
  </si>
  <si>
    <t>JaNee</t>
  </si>
  <si>
    <t>Nieuwjaarsdag</t>
  </si>
  <si>
    <t>1e Kerstdag</t>
  </si>
  <si>
    <t>2e Kerstdag</t>
  </si>
  <si>
    <t>Goede vrijdag</t>
  </si>
  <si>
    <t>2e Paasdag</t>
  </si>
  <si>
    <t>Bevrijdingsdag</t>
  </si>
  <si>
    <t>Hemelvaartsdag</t>
  </si>
  <si>
    <t>2e Pinksterdag</t>
  </si>
  <si>
    <t>Koningsdag</t>
  </si>
  <si>
    <t>Urencriterium?</t>
  </si>
  <si>
    <t>Uren-criterium</t>
  </si>
  <si>
    <t>Gewerkt</t>
  </si>
  <si>
    <t>Overige informatie</t>
  </si>
  <si>
    <t>Direct</t>
  </si>
  <si>
    <t>Omzet</t>
  </si>
  <si>
    <t>Aantal dagen</t>
  </si>
  <si>
    <t>Prognose uren</t>
  </si>
  <si>
    <t>Minimum datum</t>
  </si>
  <si>
    <t>Maximum datum</t>
  </si>
  <si>
    <t>Prognose urencriterium</t>
  </si>
  <si>
    <t>1.11</t>
  </si>
  <si>
    <t>Eindhoven</t>
  </si>
  <si>
    <t>Loonadministratie</t>
  </si>
  <si>
    <t>Column Labels</t>
  </si>
  <si>
    <t>Row Labels</t>
  </si>
  <si>
    <t>Grand Total</t>
  </si>
  <si>
    <t>Algemeen</t>
  </si>
  <si>
    <t>Inboeken</t>
  </si>
  <si>
    <t>Jaarrekening</t>
  </si>
  <si>
    <t>BTW</t>
  </si>
  <si>
    <t>Inkomsten Belasting</t>
  </si>
  <si>
    <t>Besprekingen</t>
  </si>
  <si>
    <t>Vergadering</t>
  </si>
  <si>
    <t>Telefonisch</t>
  </si>
  <si>
    <t>Interim</t>
  </si>
  <si>
    <t>Bezoek</t>
  </si>
  <si>
    <t>Voorbereiding</t>
  </si>
  <si>
    <t>College</t>
  </si>
  <si>
    <t>Bestuderen</t>
  </si>
  <si>
    <t>Stage</t>
  </si>
  <si>
    <t>Correspondentie</t>
  </si>
  <si>
    <t>1e Paasdag</t>
  </si>
  <si>
    <t>1e Pinksterdag</t>
  </si>
  <si>
    <t>Yildiz &amp; Partners</t>
  </si>
  <si>
    <t>Y.Yildiz</t>
  </si>
  <si>
    <t>Pisanosstraat 55C</t>
  </si>
  <si>
    <t>5623CB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</si>
</sst>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ddd"/>
    <numFmt numFmtId="165" formatCode="dd/mm/yy"/>
    <numFmt numFmtId="166" formatCode="_-* #,##0.00_-;_-* #,##0.00\-;_-* &quot;-&quot;??_-;_-@_-"/>
    <numFmt numFmtId="167" formatCode="_-* #,##0.00;[Red]* \-#,##0.00;_-* &quot;-&quot;??_-;_-@_-"/>
    <numFmt numFmtId="168" formatCode="0.0%"/>
    <numFmt numFmtId="169" formatCode="dd/mm/yy;@"/>
    <numFmt numFmtId="170" formatCode="_ * #,##0.0;_ * \-#,##0.0;_ * &quot;&quot;_ ;_ @_ "/>
    <numFmt numFmtId="171" formatCode="0.0"/>
    <numFmt numFmtId="172" formatCode="_-* #,##0.0;[Red]* \-#,##0.0;_-* &quot;-&quot;??_-;_-@_-"/>
    <numFmt numFmtId="173" formatCode="_-* #,##0;[Red]* \-#,##0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4" tint="-0.499984740745262"/>
      <name val="Verdana"/>
      <family val="2"/>
    </font>
    <font>
      <sz val="10"/>
      <name val="Garamond"/>
      <family val="1"/>
    </font>
    <font>
      <sz val="8"/>
      <color indexed="8"/>
      <name val="Verdana"/>
      <family val="2"/>
    </font>
    <font>
      <sz val="8"/>
      <color theme="4" tint="-0.499984740745262"/>
      <name val="Verdana"/>
      <family val="2"/>
    </font>
    <font>
      <b/>
      <sz val="10"/>
      <color indexed="8"/>
      <name val="Verdana"/>
      <family val="2"/>
    </font>
    <font>
      <b/>
      <sz val="8"/>
      <color indexed="8"/>
      <name val="Verdana"/>
      <family val="2"/>
    </font>
    <font>
      <sz val="11"/>
      <color indexed="8"/>
      <name val="Verdana"/>
      <family val="2"/>
    </font>
    <font>
      <sz val="8"/>
      <name val="Verdana"/>
      <family val="2"/>
    </font>
    <font>
      <sz val="14"/>
      <color theme="1"/>
      <name val="Verdana"/>
      <family val="2"/>
    </font>
    <font>
      <b/>
      <sz val="14"/>
      <color theme="4" tint="-0.499984740745262"/>
      <name val="Verdana"/>
      <family val="2"/>
    </font>
    <font>
      <sz val="14"/>
      <color theme="4" tint="-0.499984740745262"/>
      <name val="Verdana"/>
      <family val="2"/>
    </font>
    <font>
      <b/>
      <sz val="8"/>
      <name val="Verdana"/>
      <family val="2"/>
    </font>
    <font>
      <sz val="8"/>
      <color theme="0" tint="-4.9989318521683403E-2"/>
      <name val="Verdana"/>
      <family val="2"/>
    </font>
    <font>
      <sz val="7"/>
      <name val="Verdana"/>
      <family val="2"/>
    </font>
    <font>
      <sz val="7"/>
      <color theme="0" tint="-0.34998626667073579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B0F0"/>
        <bgColor indexed="64"/>
      </patternFill>
    </fill>
  </fills>
  <borders count="4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hair">
        <color indexed="9"/>
      </left>
      <right style="hair">
        <color indexed="9"/>
      </right>
      <top style="thin">
        <color theme="0" tint="-0.14993743705557422"/>
      </top>
      <bottom/>
      <diagonal/>
    </border>
    <border>
      <left style="hair">
        <color indexed="9"/>
      </left>
      <right style="hair">
        <color indexed="9"/>
      </right>
      <top style="thin">
        <color theme="0" tint="-0.14993743705557422"/>
      </top>
      <bottom style="thin">
        <color theme="0" tint="-0.14996795556505021"/>
      </bottom>
      <diagonal/>
    </border>
    <border>
      <left style="hair">
        <color indexed="9"/>
      </left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hair">
        <color indexed="9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9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/>
      </left>
      <right style="thin">
        <color theme="0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0691854609822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0691854609822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9"/>
      </left>
      <right/>
      <top style="thin">
        <color theme="0" tint="-0.14993743705557422"/>
      </top>
      <bottom/>
      <diagonal/>
    </border>
    <border>
      <left/>
      <right style="hair">
        <color indexed="9"/>
      </right>
      <top style="thin">
        <color theme="0" tint="-0.14993743705557422"/>
      </top>
      <bottom/>
      <diagonal/>
    </border>
    <border>
      <left/>
      <right style="hair">
        <color indexed="9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0691854609822"/>
      </left>
      <right/>
      <top style="thin">
        <color theme="0" tint="-0.14990691854609822"/>
      </top>
      <bottom style="thin">
        <color theme="0" tint="-0.14993743705557422"/>
      </bottom>
      <diagonal/>
    </border>
    <border>
      <left/>
      <right/>
      <top style="thin">
        <color theme="0" tint="-0.14990691854609822"/>
      </top>
      <bottom style="thin">
        <color theme="0" tint="-0.14993743705557422"/>
      </bottom>
      <diagonal/>
    </border>
    <border>
      <left/>
      <right style="thin">
        <color theme="0" tint="-0.14990691854609822"/>
      </right>
      <top style="thin">
        <color theme="0" tint="-0.14990691854609822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/>
      <bottom/>
      <diagonal/>
    </border>
    <border>
      <left/>
      <right style="thin">
        <color theme="0" tint="-0.14990691854609822"/>
      </right>
      <top/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/>
      <bottom style="thin">
        <color theme="0" tint="-0.14990691854609822"/>
      </bottom>
      <diagonal/>
    </border>
    <border>
      <left/>
      <right/>
      <top/>
      <bottom style="thin">
        <color theme="0" tint="-0.14990691854609822"/>
      </bottom>
      <diagonal/>
    </border>
    <border>
      <left/>
      <right style="thin">
        <color theme="0" tint="-0.14990691854609822"/>
      </right>
      <top/>
      <bottom style="thin">
        <color theme="0" tint="-0.14990691854609822"/>
      </bottom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3743705557422"/>
      </right>
      <top/>
      <bottom/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</borders>
  <cellStyleXfs count="5">
    <xf numFmtId="0" fontId="0" fillId="0" borderId="0"/>
    <xf numFmtId="166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</cellStyleXfs>
  <cellXfs count="189">
    <xf numFmtId="0" fontId="0" fillId="0" borderId="0" xfId="0"/>
    <xf numFmtId="0" fontId="5" fillId="0" borderId="0" xfId="0" applyFont="1" applyProtection="1"/>
    <xf numFmtId="0" fontId="6" fillId="0" borderId="0" xfId="0" applyFont="1" applyProtection="1"/>
    <xf numFmtId="0" fontId="3" fillId="0" borderId="0" xfId="0" applyFont="1" applyProtection="1"/>
    <xf numFmtId="0" fontId="4" fillId="0" borderId="0" xfId="0" applyFont="1" applyAlignment="1" applyProtection="1"/>
    <xf numFmtId="0" fontId="3" fillId="0" borderId="5" xfId="0" applyFont="1" applyFill="1" applyBorder="1" applyProtection="1">
      <protection locked="0"/>
    </xf>
    <xf numFmtId="0" fontId="3" fillId="3" borderId="5" xfId="0" applyFont="1" applyFill="1" applyBorder="1" applyProtection="1"/>
    <xf numFmtId="169" fontId="3" fillId="0" borderId="5" xfId="0" applyNumberFormat="1" applyFont="1" applyFill="1" applyBorder="1" applyAlignment="1" applyProtection="1">
      <alignment horizontal="left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/>
    </xf>
    <xf numFmtId="0" fontId="6" fillId="0" borderId="0" xfId="0" applyFont="1"/>
    <xf numFmtId="0" fontId="8" fillId="0" borderId="0" xfId="0" applyFont="1" applyFill="1"/>
    <xf numFmtId="0" fontId="8" fillId="0" borderId="0" xfId="0" applyFont="1" applyFill="1" applyAlignment="1">
      <alignment horizontal="right"/>
    </xf>
    <xf numFmtId="0" fontId="8" fillId="0" borderId="0" xfId="0" applyFont="1"/>
    <xf numFmtId="0" fontId="8" fillId="0" borderId="0" xfId="0" applyFont="1" applyAlignment="1">
      <alignment horizontal="right"/>
    </xf>
    <xf numFmtId="0" fontId="8" fillId="3" borderId="5" xfId="0" applyFont="1" applyFill="1" applyBorder="1" applyAlignment="1" applyProtection="1">
      <alignment horizontal="center"/>
    </xf>
    <xf numFmtId="164" fontId="8" fillId="3" borderId="5" xfId="0" applyNumberFormat="1" applyFont="1" applyFill="1" applyBorder="1" applyAlignment="1" applyProtection="1">
      <alignment horizontal="center"/>
    </xf>
    <xf numFmtId="165" fontId="8" fillId="0" borderId="5" xfId="0" applyNumberFormat="1" applyFont="1" applyBorder="1" applyProtection="1">
      <protection locked="0"/>
    </xf>
    <xf numFmtId="0" fontId="8" fillId="0" borderId="6" xfId="0" applyFont="1" applyBorder="1" applyProtection="1">
      <protection locked="0"/>
    </xf>
    <xf numFmtId="0" fontId="8" fillId="0" borderId="5" xfId="0" applyFont="1" applyBorder="1" applyProtection="1">
      <protection locked="0"/>
    </xf>
    <xf numFmtId="0" fontId="8" fillId="3" borderId="5" xfId="0" applyFont="1" applyFill="1" applyBorder="1" applyProtection="1"/>
    <xf numFmtId="167" fontId="8" fillId="0" borderId="5" xfId="1" applyNumberFormat="1" applyFont="1" applyFill="1" applyBorder="1" applyProtection="1">
      <protection locked="0"/>
    </xf>
    <xf numFmtId="167" fontId="8" fillId="3" borderId="5" xfId="1" applyNumberFormat="1" applyFont="1" applyFill="1" applyBorder="1" applyProtection="1"/>
    <xf numFmtId="0" fontId="8" fillId="0" borderId="5" xfId="0" applyFont="1" applyFill="1" applyBorder="1" applyAlignment="1" applyProtection="1">
      <alignment horizontal="center"/>
    </xf>
    <xf numFmtId="167" fontId="8" fillId="0" borderId="5" xfId="1" applyNumberFormat="1" applyFont="1" applyFill="1" applyBorder="1" applyProtection="1"/>
    <xf numFmtId="168" fontId="8" fillId="0" borderId="5" xfId="2" applyNumberFormat="1" applyFont="1" applyFill="1" applyBorder="1" applyProtection="1"/>
    <xf numFmtId="168" fontId="8" fillId="3" borderId="5" xfId="2" applyNumberFormat="1" applyFont="1" applyFill="1" applyBorder="1" applyProtection="1"/>
    <xf numFmtId="167" fontId="11" fillId="4" borderId="1" xfId="1" applyNumberFormat="1" applyFont="1" applyFill="1" applyBorder="1" applyProtection="1"/>
    <xf numFmtId="168" fontId="11" fillId="4" borderId="1" xfId="2" applyNumberFormat="1" applyFont="1" applyFill="1" applyBorder="1" applyProtection="1"/>
    <xf numFmtId="168" fontId="11" fillId="4" borderId="4" xfId="2" applyNumberFormat="1" applyFont="1" applyFill="1" applyBorder="1" applyProtection="1"/>
    <xf numFmtId="168" fontId="11" fillId="3" borderId="5" xfId="2" applyNumberFormat="1" applyFont="1" applyFill="1" applyBorder="1" applyProtection="1"/>
    <xf numFmtId="167" fontId="11" fillId="4" borderId="3" xfId="1" applyNumberFormat="1" applyFont="1" applyFill="1" applyBorder="1" applyProtection="1"/>
    <xf numFmtId="0" fontId="12" fillId="0" borderId="0" xfId="0" applyFont="1"/>
    <xf numFmtId="9" fontId="8" fillId="3" borderId="10" xfId="0" applyNumberFormat="1" applyFont="1" applyFill="1" applyBorder="1"/>
    <xf numFmtId="0" fontId="8" fillId="3" borderId="13" xfId="0" applyFont="1" applyFill="1" applyBorder="1"/>
    <xf numFmtId="0" fontId="8" fillId="0" borderId="14" xfId="0" applyFont="1" applyFill="1" applyBorder="1" applyAlignment="1" applyProtection="1">
      <alignment horizontal="left"/>
      <protection locked="0"/>
    </xf>
    <xf numFmtId="0" fontId="8" fillId="0" borderId="5" xfId="0" applyFont="1" applyFill="1" applyBorder="1" applyAlignment="1" applyProtection="1">
      <alignment horizontal="left"/>
      <protection locked="0"/>
    </xf>
    <xf numFmtId="165" fontId="8" fillId="0" borderId="5" xfId="0" applyNumberFormat="1" applyFont="1" applyFill="1" applyBorder="1" applyAlignment="1" applyProtection="1">
      <alignment horizontal="left"/>
      <protection locked="0"/>
    </xf>
    <xf numFmtId="3" fontId="8" fillId="0" borderId="5" xfId="0" applyNumberFormat="1" applyFont="1" applyFill="1" applyBorder="1" applyAlignment="1" applyProtection="1">
      <alignment horizontal="left"/>
      <protection locked="0"/>
    </xf>
    <xf numFmtId="0" fontId="8" fillId="3" borderId="5" xfId="0" applyFont="1" applyFill="1" applyBorder="1" applyAlignment="1" applyProtection="1">
      <alignment horizontal="left"/>
    </xf>
    <xf numFmtId="0" fontId="8" fillId="0" borderId="0" xfId="0" applyFont="1" applyAlignment="1">
      <alignment horizontal="left"/>
    </xf>
    <xf numFmtId="0" fontId="9" fillId="5" borderId="16" xfId="0" applyFont="1" applyFill="1" applyBorder="1"/>
    <xf numFmtId="0" fontId="9" fillId="5" borderId="17" xfId="0" applyFont="1" applyFill="1" applyBorder="1" applyAlignment="1">
      <alignment horizontal="center"/>
    </xf>
    <xf numFmtId="0" fontId="9" fillId="5" borderId="18" xfId="0" applyFont="1" applyFill="1" applyBorder="1"/>
    <xf numFmtId="0" fontId="8" fillId="0" borderId="20" xfId="0" applyFont="1" applyFill="1" applyBorder="1" applyProtection="1">
      <protection locked="0"/>
    </xf>
    <xf numFmtId="0" fontId="8" fillId="0" borderId="21" xfId="0" applyFont="1" applyFill="1" applyBorder="1" applyAlignment="1" applyProtection="1">
      <alignment horizontal="center"/>
      <protection locked="0"/>
    </xf>
    <xf numFmtId="0" fontId="8" fillId="0" borderId="19" xfId="0" applyFont="1" applyFill="1" applyBorder="1" applyProtection="1">
      <protection locked="0"/>
    </xf>
    <xf numFmtId="0" fontId="8" fillId="0" borderId="22" xfId="0" applyFont="1" applyFill="1" applyBorder="1" applyProtection="1">
      <protection locked="0"/>
    </xf>
    <xf numFmtId="0" fontId="8" fillId="0" borderId="26" xfId="0" applyFont="1" applyFill="1" applyBorder="1" applyProtection="1">
      <protection locked="0"/>
    </xf>
    <xf numFmtId="0" fontId="8" fillId="0" borderId="27" xfId="0" applyFont="1" applyFill="1" applyBorder="1" applyProtection="1">
      <protection locked="0"/>
    </xf>
    <xf numFmtId="0" fontId="10" fillId="0" borderId="0" xfId="0" applyFont="1"/>
    <xf numFmtId="0" fontId="8" fillId="0" borderId="0" xfId="0" applyFont="1" applyFill="1" applyAlignment="1">
      <alignment horizontal="left"/>
    </xf>
    <xf numFmtId="0" fontId="9" fillId="2" borderId="1" xfId="0" applyFont="1" applyFill="1" applyBorder="1" applyAlignment="1">
      <alignment horizontal="left" vertical="top" wrapText="1"/>
    </xf>
    <xf numFmtId="0" fontId="8" fillId="0" borderId="10" xfId="0" applyFont="1" applyFill="1" applyBorder="1" applyProtection="1"/>
    <xf numFmtId="0" fontId="8" fillId="0" borderId="13" xfId="0" applyFont="1" applyFill="1" applyBorder="1" applyProtection="1"/>
    <xf numFmtId="0" fontId="8" fillId="3" borderId="10" xfId="0" applyFont="1" applyFill="1" applyBorder="1" applyProtection="1"/>
    <xf numFmtId="0" fontId="8" fillId="3" borderId="13" xfId="0" applyFont="1" applyFill="1" applyBorder="1" applyProtection="1"/>
    <xf numFmtId="167" fontId="11" fillId="4" borderId="24" xfId="1" applyNumberFormat="1" applyFont="1" applyFill="1" applyBorder="1" applyProtection="1"/>
    <xf numFmtId="0" fontId="8" fillId="0" borderId="10" xfId="1" applyNumberFormat="1" applyFont="1" applyFill="1" applyBorder="1" applyProtection="1"/>
    <xf numFmtId="0" fontId="8" fillId="3" borderId="10" xfId="1" applyNumberFormat="1" applyFont="1" applyFill="1" applyBorder="1" applyProtection="1"/>
    <xf numFmtId="0" fontId="11" fillId="4" borderId="10" xfId="1" applyNumberFormat="1" applyFont="1" applyFill="1" applyBorder="1" applyProtection="1"/>
    <xf numFmtId="167" fontId="8" fillId="0" borderId="13" xfId="1" applyNumberFormat="1" applyFont="1" applyFill="1" applyBorder="1" applyProtection="1"/>
    <xf numFmtId="167" fontId="8" fillId="3" borderId="13" xfId="1" applyNumberFormat="1" applyFont="1" applyFill="1" applyBorder="1" applyProtection="1"/>
    <xf numFmtId="0" fontId="8" fillId="0" borderId="13" xfId="1" applyNumberFormat="1" applyFont="1" applyFill="1" applyBorder="1" applyProtection="1"/>
    <xf numFmtId="0" fontId="8" fillId="3" borderId="13" xfId="1" applyNumberFormat="1" applyFont="1" applyFill="1" applyBorder="1" applyProtection="1"/>
    <xf numFmtId="0" fontId="11" fillId="4" borderId="3" xfId="1" applyNumberFormat="1" applyFont="1" applyFill="1" applyBorder="1" applyProtection="1"/>
    <xf numFmtId="167" fontId="11" fillId="4" borderId="4" xfId="1" applyNumberFormat="1" applyFont="1" applyFill="1" applyBorder="1" applyProtection="1"/>
    <xf numFmtId="168" fontId="11" fillId="3" borderId="13" xfId="2" applyNumberFormat="1" applyFont="1" applyFill="1" applyBorder="1" applyProtection="1"/>
    <xf numFmtId="0" fontId="0" fillId="0" borderId="0" xfId="0" pivotButton="1"/>
    <xf numFmtId="3" fontId="0" fillId="0" borderId="0" xfId="0" applyNumberFormat="1"/>
    <xf numFmtId="0" fontId="4" fillId="0" borderId="0" xfId="0" applyFont="1" applyProtection="1"/>
    <xf numFmtId="0" fontId="14" fillId="0" borderId="0" xfId="0" applyFont="1" applyAlignment="1" applyProtection="1">
      <alignment horizontal="centerContinuous"/>
    </xf>
    <xf numFmtId="0" fontId="3" fillId="0" borderId="0" xfId="0" applyFont="1" applyAlignment="1" applyProtection="1">
      <alignment horizontal="right"/>
    </xf>
    <xf numFmtId="0" fontId="15" fillId="0" borderId="0" xfId="0" applyFont="1" applyAlignment="1" applyProtection="1"/>
    <xf numFmtId="0" fontId="16" fillId="0" borderId="0" xfId="0" applyFont="1" applyAlignment="1" applyProtection="1">
      <alignment horizontal="center"/>
    </xf>
    <xf numFmtId="0" fontId="16" fillId="0" borderId="0" xfId="0" applyFont="1" applyAlignment="1" applyProtection="1">
      <alignment horizontal="centerContinuous"/>
    </xf>
    <xf numFmtId="0" fontId="9" fillId="0" borderId="0" xfId="0" applyFont="1" applyAlignment="1" applyProtection="1"/>
    <xf numFmtId="0" fontId="13" fillId="7" borderId="0" xfId="0" applyFont="1" applyFill="1" applyProtection="1">
      <protection hidden="1"/>
    </xf>
    <xf numFmtId="0" fontId="13" fillId="3" borderId="34" xfId="0" applyFont="1" applyFill="1" applyBorder="1" applyProtection="1">
      <protection hidden="1"/>
    </xf>
    <xf numFmtId="0" fontId="13" fillId="3" borderId="0" xfId="0" applyFont="1" applyFill="1" applyBorder="1" applyProtection="1">
      <protection hidden="1"/>
    </xf>
    <xf numFmtId="0" fontId="13" fillId="3" borderId="35" xfId="0" applyFont="1" applyFill="1" applyBorder="1" applyProtection="1">
      <protection hidden="1"/>
    </xf>
    <xf numFmtId="0" fontId="13" fillId="0" borderId="24" xfId="0" applyFont="1" applyBorder="1" applyAlignment="1" applyProtection="1">
      <protection hidden="1"/>
    </xf>
    <xf numFmtId="0" fontId="13" fillId="0" borderId="13" xfId="0" applyFont="1" applyBorder="1" applyAlignment="1" applyProtection="1">
      <protection hidden="1"/>
    </xf>
    <xf numFmtId="0" fontId="4" fillId="3" borderId="0" xfId="0" applyFont="1" applyFill="1" applyProtection="1"/>
    <xf numFmtId="0" fontId="13" fillId="0" borderId="37" xfId="0" applyFont="1" applyBorder="1" applyAlignment="1" applyProtection="1">
      <protection hidden="1"/>
    </xf>
    <xf numFmtId="0" fontId="13" fillId="0" borderId="36" xfId="0" applyFont="1" applyBorder="1" applyAlignment="1" applyProtection="1">
      <protection hidden="1"/>
    </xf>
    <xf numFmtId="0" fontId="13" fillId="3" borderId="40" xfId="0" applyFont="1" applyFill="1" applyBorder="1" applyProtection="1">
      <protection hidden="1"/>
    </xf>
    <xf numFmtId="0" fontId="13" fillId="3" borderId="41" xfId="0" applyFont="1" applyFill="1" applyBorder="1" applyAlignment="1" applyProtection="1">
      <protection hidden="1"/>
    </xf>
    <xf numFmtId="0" fontId="13" fillId="3" borderId="42" xfId="0" applyFont="1" applyFill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14" fontId="13" fillId="7" borderId="0" xfId="0" applyNumberFormat="1" applyFont="1" applyFill="1" applyProtection="1">
      <protection hidden="1"/>
    </xf>
    <xf numFmtId="0" fontId="13" fillId="3" borderId="43" xfId="0" applyFont="1" applyFill="1" applyBorder="1" applyAlignment="1" applyProtection="1">
      <protection hidden="1"/>
    </xf>
    <xf numFmtId="0" fontId="13" fillId="3" borderId="0" xfId="0" applyFont="1" applyFill="1" applyBorder="1" applyAlignment="1" applyProtection="1">
      <protection hidden="1"/>
    </xf>
    <xf numFmtId="0" fontId="13" fillId="3" borderId="44" xfId="0" applyFont="1" applyFill="1" applyBorder="1" applyAlignment="1" applyProtection="1">
      <protection hidden="1"/>
    </xf>
    <xf numFmtId="0" fontId="13" fillId="3" borderId="43" xfId="0" applyFont="1" applyFill="1" applyBorder="1" applyProtection="1">
      <protection hidden="1"/>
    </xf>
    <xf numFmtId="0" fontId="13" fillId="0" borderId="5" xfId="0" applyFont="1" applyBorder="1" applyAlignment="1" applyProtection="1">
      <alignment vertical="top"/>
      <protection hidden="1"/>
    </xf>
    <xf numFmtId="0" fontId="13" fillId="3" borderId="44" xfId="0" applyFont="1" applyFill="1" applyBorder="1" applyProtection="1">
      <protection hidden="1"/>
    </xf>
    <xf numFmtId="22" fontId="4" fillId="0" borderId="0" xfId="0" applyNumberFormat="1" applyFont="1" applyProtection="1"/>
    <xf numFmtId="0" fontId="18" fillId="3" borderId="43" xfId="0" applyFont="1" applyFill="1" applyBorder="1" applyProtection="1">
      <protection hidden="1"/>
    </xf>
    <xf numFmtId="0" fontId="3" fillId="0" borderId="0" xfId="0" quotePrefix="1" applyFont="1" applyProtection="1"/>
    <xf numFmtId="0" fontId="13" fillId="3" borderId="45" xfId="0" applyFont="1" applyFill="1" applyBorder="1" applyProtection="1">
      <protection hidden="1"/>
    </xf>
    <xf numFmtId="0" fontId="13" fillId="3" borderId="46" xfId="0" applyFont="1" applyFill="1" applyBorder="1" applyProtection="1">
      <protection hidden="1"/>
    </xf>
    <xf numFmtId="0" fontId="13" fillId="3" borderId="47" xfId="0" applyFont="1" applyFill="1" applyBorder="1" applyProtection="1">
      <protection hidden="1"/>
    </xf>
    <xf numFmtId="171" fontId="13" fillId="6" borderId="5" xfId="0" applyNumberFormat="1" applyFont="1" applyFill="1" applyBorder="1" applyProtection="1"/>
    <xf numFmtId="171" fontId="13" fillId="9" borderId="5" xfId="0" applyNumberFormat="1" applyFont="1" applyFill="1" applyBorder="1" applyProtection="1">
      <protection hidden="1"/>
    </xf>
    <xf numFmtId="171" fontId="13" fillId="0" borderId="0" xfId="0" applyNumberFormat="1" applyFont="1" applyFill="1" applyBorder="1" applyProtection="1"/>
    <xf numFmtId="14" fontId="3" fillId="0" borderId="5" xfId="0" applyNumberFormat="1" applyFont="1" applyFill="1" applyBorder="1" applyProtection="1">
      <protection locked="0"/>
    </xf>
    <xf numFmtId="0" fontId="3" fillId="2" borderId="23" xfId="0" applyFont="1" applyFill="1" applyBorder="1" applyProtection="1"/>
    <xf numFmtId="0" fontId="3" fillId="0" borderId="10" xfId="0" applyFont="1" applyFill="1" applyBorder="1" applyProtection="1">
      <protection locked="0"/>
    </xf>
    <xf numFmtId="0" fontId="3" fillId="2" borderId="13" xfId="0" applyFont="1" applyFill="1" applyBorder="1" applyProtection="1"/>
    <xf numFmtId="0" fontId="3" fillId="0" borderId="13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right"/>
    </xf>
    <xf numFmtId="0" fontId="3" fillId="0" borderId="0" xfId="0" applyFont="1" applyFill="1" applyBorder="1" applyProtection="1">
      <protection locked="0"/>
    </xf>
    <xf numFmtId="0" fontId="8" fillId="0" borderId="5" xfId="1" applyNumberFormat="1" applyFont="1" applyFill="1" applyBorder="1" applyProtection="1">
      <protection locked="0"/>
    </xf>
    <xf numFmtId="0" fontId="9" fillId="2" borderId="3" xfId="0" applyFont="1" applyFill="1" applyBorder="1" applyAlignment="1">
      <alignment horizontal="left" vertical="top" wrapText="1"/>
    </xf>
    <xf numFmtId="172" fontId="8" fillId="3" borderId="5" xfId="1" applyNumberFormat="1" applyFont="1" applyFill="1" applyBorder="1" applyProtection="1"/>
    <xf numFmtId="0" fontId="0" fillId="0" borderId="0" xfId="0" applyAlignment="1">
      <alignment horizontal="left"/>
    </xf>
    <xf numFmtId="172" fontId="8" fillId="0" borderId="5" xfId="1" applyNumberFormat="1" applyFont="1" applyFill="1" applyBorder="1" applyProtection="1"/>
    <xf numFmtId="173" fontId="8" fillId="0" borderId="5" xfId="1" applyNumberFormat="1" applyFont="1" applyFill="1" applyBorder="1" applyProtection="1"/>
    <xf numFmtId="165" fontId="8" fillId="0" borderId="5" xfId="0" applyNumberFormat="1" applyFont="1" applyBorder="1" applyProtection="1"/>
    <xf numFmtId="165" fontId="8" fillId="3" borderId="5" xfId="0" applyNumberFormat="1" applyFont="1" applyFill="1" applyBorder="1" applyProtection="1"/>
    <xf numFmtId="172" fontId="11" fillId="4" borderId="1" xfId="1" applyNumberFormat="1" applyFont="1" applyFill="1" applyBorder="1" applyProtection="1"/>
    <xf numFmtId="172" fontId="11" fillId="4" borderId="4" xfId="1" applyNumberFormat="1" applyFont="1" applyFill="1" applyBorder="1" applyProtection="1"/>
    <xf numFmtId="0" fontId="9" fillId="10" borderId="1" xfId="0" applyFont="1" applyFill="1" applyBorder="1" applyAlignment="1">
      <alignment horizontal="center" vertical="top"/>
    </xf>
    <xf numFmtId="0" fontId="9" fillId="10" borderId="2" xfId="0" applyFont="1" applyFill="1" applyBorder="1" applyAlignment="1">
      <alignment horizontal="right" vertical="top"/>
    </xf>
    <xf numFmtId="0" fontId="9" fillId="10" borderId="3" xfId="0" applyFont="1" applyFill="1" applyBorder="1" applyAlignment="1">
      <alignment vertical="top"/>
    </xf>
    <xf numFmtId="0" fontId="9" fillId="10" borderId="1" xfId="0" applyFont="1" applyFill="1" applyBorder="1" applyAlignment="1">
      <alignment vertical="top"/>
    </xf>
    <xf numFmtId="0" fontId="9" fillId="10" borderId="1" xfId="0" applyFont="1" applyFill="1" applyBorder="1" applyAlignment="1">
      <alignment vertical="top" wrapText="1"/>
    </xf>
    <xf numFmtId="0" fontId="9" fillId="10" borderId="1" xfId="0" applyFont="1" applyFill="1" applyBorder="1" applyAlignment="1">
      <alignment horizontal="right" vertical="top" wrapText="1"/>
    </xf>
    <xf numFmtId="0" fontId="9" fillId="10" borderId="4" xfId="0" applyFont="1" applyFill="1" applyBorder="1" applyAlignment="1">
      <alignment horizontal="right" vertical="top" wrapText="1"/>
    </xf>
    <xf numFmtId="0" fontId="9" fillId="10" borderId="22" xfId="0" applyFont="1" applyFill="1" applyBorder="1" applyAlignment="1">
      <alignment horizontal="right" vertical="top" wrapText="1"/>
    </xf>
    <xf numFmtId="0" fontId="9" fillId="10" borderId="15" xfId="0" applyFont="1" applyFill="1" applyBorder="1" applyAlignment="1"/>
    <xf numFmtId="0" fontId="9" fillId="10" borderId="29" xfId="0" applyFont="1" applyFill="1" applyBorder="1"/>
    <xf numFmtId="0" fontId="9" fillId="10" borderId="28" xfId="0" applyFont="1" applyFill="1" applyBorder="1"/>
    <xf numFmtId="0" fontId="9" fillId="10" borderId="7" xfId="0" applyFont="1" applyFill="1" applyBorder="1" applyAlignment="1">
      <alignment horizontal="center"/>
    </xf>
    <xf numFmtId="0" fontId="9" fillId="10" borderId="8" xfId="0" applyFont="1" applyFill="1" applyBorder="1" applyAlignment="1">
      <alignment horizontal="right"/>
    </xf>
    <xf numFmtId="0" fontId="9" fillId="10" borderId="9" xfId="0" applyFont="1" applyFill="1" applyBorder="1" applyAlignment="1">
      <alignment horizontal="right"/>
    </xf>
    <xf numFmtId="0" fontId="9" fillId="10" borderId="30" xfId="0" applyNumberFormat="1" applyFont="1" applyFill="1" applyBorder="1" applyAlignment="1">
      <alignment horizontal="right"/>
    </xf>
    <xf numFmtId="0" fontId="9" fillId="10" borderId="30" xfId="0" applyFont="1" applyFill="1" applyBorder="1" applyAlignment="1">
      <alignment horizontal="right"/>
    </xf>
    <xf numFmtId="0" fontId="3" fillId="10" borderId="2" xfId="0" applyFont="1" applyFill="1" applyBorder="1" applyAlignment="1" applyProtection="1">
      <alignment vertical="top"/>
    </xf>
    <xf numFmtId="0" fontId="3" fillId="10" borderId="1" xfId="0" applyFont="1" applyFill="1" applyBorder="1" applyAlignment="1" applyProtection="1">
      <alignment horizontal="left" vertical="top"/>
    </xf>
    <xf numFmtId="0" fontId="3" fillId="10" borderId="1" xfId="0" applyFont="1" applyFill="1" applyBorder="1" applyAlignment="1" applyProtection="1">
      <alignment horizontal="center" vertical="top" wrapText="1"/>
    </xf>
    <xf numFmtId="0" fontId="3" fillId="10" borderId="1" xfId="0" applyFont="1" applyFill="1" applyBorder="1" applyAlignment="1" applyProtection="1">
      <alignment horizontal="left" vertical="top" wrapText="1"/>
    </xf>
    <xf numFmtId="0" fontId="3" fillId="10" borderId="23" xfId="0" applyFont="1" applyFill="1" applyBorder="1" applyAlignment="1" applyProtection="1">
      <alignment horizontal="left" vertical="top" wrapText="1"/>
    </xf>
    <xf numFmtId="0" fontId="3" fillId="10" borderId="24" xfId="0" applyFont="1" applyFill="1" applyBorder="1" applyAlignment="1" applyProtection="1">
      <alignment horizontal="left" vertical="top" wrapText="1"/>
    </xf>
    <xf numFmtId="0" fontId="3" fillId="10" borderId="24" xfId="0" applyFont="1" applyFill="1" applyBorder="1" applyAlignment="1" applyProtection="1">
      <alignment horizontal="right" vertical="top" wrapText="1"/>
    </xf>
    <xf numFmtId="0" fontId="3" fillId="10" borderId="5" xfId="0" applyFont="1" applyFill="1" applyBorder="1" applyAlignment="1" applyProtection="1">
      <alignment horizontal="left" vertical="top" wrapText="1"/>
    </xf>
    <xf numFmtId="0" fontId="3" fillId="10" borderId="2" xfId="0" applyFont="1" applyFill="1" applyBorder="1" applyAlignment="1" applyProtection="1">
      <alignment vertical="top" wrapText="1"/>
    </xf>
    <xf numFmtId="0" fontId="3" fillId="10" borderId="24" xfId="0" applyFont="1" applyFill="1" applyBorder="1" applyAlignment="1" applyProtection="1">
      <alignment vertical="top" wrapText="1"/>
    </xf>
    <xf numFmtId="0" fontId="9" fillId="10" borderId="10" xfId="0" applyFont="1" applyFill="1" applyBorder="1" applyAlignment="1"/>
    <xf numFmtId="0" fontId="9" fillId="10" borderId="11" xfId="0" applyFont="1" applyFill="1" applyBorder="1"/>
    <xf numFmtId="0" fontId="9" fillId="10" borderId="12" xfId="0" applyFont="1" applyFill="1" applyBorder="1" applyAlignment="1">
      <alignment horizontal="left"/>
    </xf>
    <xf numFmtId="0" fontId="3" fillId="10" borderId="4" xfId="0" applyFont="1" applyFill="1" applyBorder="1" applyProtection="1"/>
    <xf numFmtId="0" fontId="9" fillId="10" borderId="25" xfId="0" applyFont="1" applyFill="1" applyBorder="1"/>
    <xf numFmtId="0" fontId="0" fillId="10" borderId="0" xfId="0" applyFill="1"/>
    <xf numFmtId="49" fontId="8" fillId="0" borderId="14" xfId="0" applyNumberFormat="1" applyFont="1" applyFill="1" applyBorder="1" applyAlignment="1" applyProtection="1">
      <alignment horizontal="left"/>
      <protection locked="0"/>
    </xf>
    <xf numFmtId="0" fontId="16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left"/>
    </xf>
    <xf numFmtId="170" fontId="19" fillId="0" borderId="5" xfId="0" applyNumberFormat="1" applyFont="1" applyFill="1" applyBorder="1" applyProtection="1"/>
    <xf numFmtId="171" fontId="20" fillId="8" borderId="5" xfId="0" applyNumberFormat="1" applyFont="1" applyFill="1" applyBorder="1" applyProtection="1"/>
    <xf numFmtId="170" fontId="19" fillId="8" borderId="5" xfId="0" applyNumberFormat="1" applyFont="1" applyFill="1" applyBorder="1" applyAlignment="1" applyProtection="1">
      <alignment horizontal="center"/>
      <protection hidden="1"/>
    </xf>
    <xf numFmtId="0" fontId="17" fillId="0" borderId="5" xfId="0" applyFont="1" applyBorder="1" applyAlignment="1" applyProtection="1">
      <protection hidden="1"/>
    </xf>
    <xf numFmtId="2" fontId="17" fillId="0" borderId="5" xfId="0" applyNumberFormat="1" applyFont="1" applyBorder="1" applyAlignment="1" applyProtection="1">
      <protection hidden="1"/>
    </xf>
    <xf numFmtId="0" fontId="13" fillId="0" borderId="5" xfId="0" applyFont="1" applyBorder="1" applyAlignment="1" applyProtection="1">
      <protection hidden="1"/>
    </xf>
    <xf numFmtId="171" fontId="13" fillId="0" borderId="5" xfId="0" applyNumberFormat="1" applyFont="1" applyBorder="1" applyAlignment="1" applyProtection="1">
      <protection hidden="1"/>
    </xf>
    <xf numFmtId="171" fontId="13" fillId="0" borderId="10" xfId="0" applyNumberFormat="1" applyFont="1" applyBorder="1" applyAlignment="1" applyProtection="1">
      <protection hidden="1"/>
    </xf>
    <xf numFmtId="171" fontId="13" fillId="0" borderId="13" xfId="0" applyNumberFormat="1" applyFont="1" applyBorder="1" applyAlignment="1" applyProtection="1">
      <protection hidden="1"/>
    </xf>
    <xf numFmtId="0" fontId="17" fillId="10" borderId="15" xfId="0" applyFont="1" applyFill="1" applyBorder="1" applyAlignment="1" applyProtection="1">
      <alignment horizontal="center"/>
      <protection hidden="1"/>
    </xf>
    <xf numFmtId="0" fontId="0" fillId="10" borderId="38" xfId="0" applyFill="1" applyBorder="1"/>
    <xf numFmtId="0" fontId="0" fillId="10" borderId="39" xfId="0" applyFill="1" applyBorder="1"/>
    <xf numFmtId="0" fontId="13" fillId="0" borderId="10" xfId="0" applyFont="1" applyBorder="1" applyAlignment="1" applyProtection="1">
      <alignment horizontal="left"/>
      <protection hidden="1"/>
    </xf>
    <xf numFmtId="0" fontId="13" fillId="0" borderId="24" xfId="0" applyFont="1" applyBorder="1" applyAlignment="1" applyProtection="1">
      <alignment horizontal="left"/>
      <protection hidden="1"/>
    </xf>
    <xf numFmtId="0" fontId="13" fillId="0" borderId="36" xfId="0" applyFont="1" applyBorder="1" applyAlignment="1" applyProtection="1">
      <alignment horizontal="left"/>
      <protection hidden="1"/>
    </xf>
    <xf numFmtId="1" fontId="13" fillId="6" borderId="15" xfId="0" applyNumberFormat="1" applyFont="1" applyFill="1" applyBorder="1" applyAlignment="1" applyProtection="1">
      <alignment horizontal="left"/>
      <protection locked="0" hidden="1"/>
    </xf>
    <xf numFmtId="1" fontId="13" fillId="6" borderId="38" xfId="0" applyNumberFormat="1" applyFont="1" applyFill="1" applyBorder="1" applyAlignment="1" applyProtection="1">
      <alignment horizontal="left"/>
      <protection locked="0" hidden="1"/>
    </xf>
    <xf numFmtId="1" fontId="13" fillId="6" borderId="39" xfId="0" applyNumberFormat="1" applyFont="1" applyFill="1" applyBorder="1" applyAlignment="1" applyProtection="1">
      <alignment horizontal="left"/>
      <protection locked="0" hidden="1"/>
    </xf>
    <xf numFmtId="0" fontId="13" fillId="0" borderId="5" xfId="0" applyFont="1" applyBorder="1" applyAlignment="1" applyProtection="1">
      <alignment vertical="top"/>
      <protection hidden="1"/>
    </xf>
    <xf numFmtId="0" fontId="13" fillId="0" borderId="5" xfId="0" applyFont="1" applyBorder="1" applyAlignment="1" applyProtection="1">
      <alignment horizontal="right" vertical="top" wrapText="1"/>
      <protection hidden="1"/>
    </xf>
    <xf numFmtId="0" fontId="17" fillId="10" borderId="31" xfId="0" applyFont="1" applyFill="1" applyBorder="1" applyAlignment="1" applyProtection="1">
      <alignment horizontal="center"/>
      <protection hidden="1"/>
    </xf>
    <xf numFmtId="0" fontId="0" fillId="10" borderId="32" xfId="0" applyFill="1" applyBorder="1"/>
    <xf numFmtId="0" fontId="0" fillId="10" borderId="33" xfId="0" applyFill="1" applyBorder="1"/>
    <xf numFmtId="0" fontId="17" fillId="10" borderId="32" xfId="0" applyFont="1" applyFill="1" applyBorder="1" applyAlignment="1" applyProtection="1">
      <alignment horizontal="center"/>
      <protection hidden="1"/>
    </xf>
    <xf numFmtId="0" fontId="17" fillId="10" borderId="33" xfId="0" applyFont="1" applyFill="1" applyBorder="1" applyAlignment="1" applyProtection="1">
      <alignment horizontal="center"/>
      <protection hidden="1"/>
    </xf>
    <xf numFmtId="0" fontId="13" fillId="0" borderId="10" xfId="0" applyFont="1" applyBorder="1" applyAlignment="1" applyProtection="1">
      <protection hidden="1"/>
    </xf>
    <xf numFmtId="0" fontId="13" fillId="0" borderId="24" xfId="0" applyFont="1" applyBorder="1" applyAlignment="1" applyProtection="1">
      <protection hidden="1"/>
    </xf>
    <xf numFmtId="1" fontId="13" fillId="0" borderId="15" xfId="0" applyNumberFormat="1" applyFont="1" applyFill="1" applyBorder="1" applyAlignment="1" applyProtection="1">
      <alignment horizontal="left"/>
      <protection hidden="1"/>
    </xf>
    <xf numFmtId="1" fontId="13" fillId="0" borderId="38" xfId="0" applyNumberFormat="1" applyFont="1" applyFill="1" applyBorder="1" applyAlignment="1" applyProtection="1">
      <alignment horizontal="left"/>
      <protection hidden="1"/>
    </xf>
    <xf numFmtId="1" fontId="13" fillId="0" borderId="39" xfId="0" applyNumberFormat="1" applyFont="1" applyFill="1" applyBorder="1" applyAlignment="1" applyProtection="1">
      <alignment horizontal="left"/>
      <protection hidden="1"/>
    </xf>
  </cellXfs>
  <cellStyles count="5">
    <cellStyle name="Comma" xfId="1" builtinId="3"/>
    <cellStyle name="Komma 2" xfId="3"/>
    <cellStyle name="Normal" xfId="0" builtinId="0"/>
    <cellStyle name="Percent" xfId="2" builtinId="5"/>
    <cellStyle name="Standaard 3" xfId="4"/>
  </cellStyles>
  <dxfs count="207"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6" tint="0.79998168889431442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color theme="1"/>
      </font>
      <fill>
        <patternFill>
          <bgColor theme="6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tephan" refreshedDate="42010.434981712962" createdVersion="3" refreshedVersion="3" minRefreshableVersion="3" recordCount="1000">
  <cacheSource type="worksheet">
    <worksheetSource ref="B6:L9" sheet="Urenregister"/>
  </cacheSource>
  <cacheFields count="15">
    <cacheField name="Mnd" numFmtId="0">
      <sharedItems/>
    </cacheField>
    <cacheField name="Week" numFmtId="0">
      <sharedItems containsMixedTypes="1" containsNumber="1" containsInteger="1" minValue="1" maxValue="10" count="8">
        <s v=""/>
        <n v="5" u="1"/>
        <n v="2" u="1"/>
        <n v="6" u="1"/>
        <n v="1" u="1"/>
        <n v="3" u="1"/>
        <n v="9" u="1"/>
        <n v="10" u="1"/>
      </sharedItems>
    </cacheField>
    <cacheField name="Dag" numFmtId="164">
      <sharedItems/>
    </cacheField>
    <cacheField name="Datum" numFmtId="165">
      <sharedItems containsNonDate="0" containsString="0" containsBlank="1"/>
    </cacheField>
    <cacheField name="Klantnr" numFmtId="0">
      <sharedItems containsNonDate="0" containsString="0" containsBlank="1"/>
    </cacheField>
    <cacheField name="Klantnaam" numFmtId="0">
      <sharedItems count="3">
        <s v=""/>
        <s v="Derksen B.V." u="1"/>
        <s v="Jagerhuys" u="1"/>
      </sharedItems>
    </cacheField>
    <cacheField name="Projectcode" numFmtId="0">
      <sharedItems containsNonDate="0" containsString="0" containsBlank="1"/>
    </cacheField>
    <cacheField name="Project" numFmtId="0">
      <sharedItems/>
    </cacheField>
    <cacheField name="Omschrijving werkzaamheden" numFmtId="0">
      <sharedItems containsNonDate="0" containsString="0" containsBlank="1"/>
    </cacheField>
    <cacheField name="UrenCategorie" numFmtId="0">
      <sharedItems containsNonDate="0" containsBlank="1" count="10">
        <m/>
        <s v="Maken promotiemateriaal" u="1"/>
        <s v="Factureren" u="1"/>
        <s v="Uitvoeren" u="1"/>
        <s v="Boekhouden" u="1"/>
        <s v="Voorbereiden" u="1"/>
        <s v="Verslagleggen" u="1"/>
        <s v="Bezoeken beurzen" u="1"/>
        <s v="Overig" u="1"/>
        <s v="Vrij" u="1"/>
      </sharedItems>
    </cacheField>
    <cacheField name="Aard" numFmtId="0">
      <sharedItems count="5">
        <s v=""/>
        <s v="Administratie" u="1"/>
        <s v="Acquisitie" u="1"/>
        <s v="Direct" u="1"/>
        <s v="Overig" u="1"/>
      </sharedItems>
    </cacheField>
    <cacheField name="Uren-_x000a_criterium" numFmtId="0">
      <sharedItems count="3">
        <s v=""/>
        <s v="Ja" u="1"/>
        <s v="Nee" u="1"/>
      </sharedItems>
    </cacheField>
    <cacheField name="Gefactureerd met factuur" numFmtId="0">
      <sharedItems containsNonDate="0" containsString="0" containsBlank="1"/>
    </cacheField>
    <cacheField name="Uurloon" numFmtId="167">
      <sharedItems containsNonDate="0" containsString="0" containsBlank="1"/>
    </cacheField>
    <cacheField name="Aantal uren" numFmtId="167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00"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  <r>
    <s v=""/>
    <x v="0"/>
    <s v=""/>
    <m/>
    <m/>
    <x v="0"/>
    <m/>
    <s v=""/>
    <m/>
    <x v="0"/>
    <x v="0"/>
    <x v="0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Draaitabel1" cacheId="0" applyNumberFormats="0" applyBorderFormats="0" applyFontFormats="0" applyPatternFormats="0" applyAlignmentFormats="0" applyWidthHeightFormats="1" dataCaption="Waarden" updatedVersion="4" minRefreshableVersion="3" showCalcMbrs="0" showDrill="0" useAutoFormatting="1" itemPrintTitles="1" createdVersion="3" indent="0" outline="1" outlineData="1" multipleFieldFilters="0">
  <location ref="B8:E10" firstHeaderRow="1" firstDataRow="2" firstDataCol="3" rowPageCount="1" colPageCount="1"/>
  <pivotFields count="15">
    <pivotField showAll="0"/>
    <pivotField axis="axisCol" showAll="0">
      <items count="9">
        <item m="1" x="4"/>
        <item m="1" x="2"/>
        <item m="1" x="1"/>
        <item h="1" x="0"/>
        <item h="1" m="1" x="3"/>
        <item h="1" m="1" x="5"/>
        <item h="1" m="1" x="6"/>
        <item h="1" m="1" x="7"/>
        <item t="default"/>
      </items>
    </pivotField>
    <pivotField showAll="0"/>
    <pivotField showAll="0"/>
    <pivotField showAll="0"/>
    <pivotField axis="axisRow" outline="0" showAll="0" insertBlankRow="1">
      <items count="4">
        <item x="0"/>
        <item m="1" x="1"/>
        <item m="1" x="2"/>
        <item t="default"/>
      </items>
    </pivotField>
    <pivotField showAll="0"/>
    <pivotField showAll="0"/>
    <pivotField showAll="0"/>
    <pivotField axis="axisRow" showAll="0" insertBlankRow="1">
      <items count="11">
        <item m="1" x="4"/>
        <item m="1" x="1"/>
        <item m="1" x="8"/>
        <item m="1" x="3"/>
        <item x="0"/>
        <item m="1" x="2"/>
        <item m="1" x="5"/>
        <item m="1" x="9"/>
        <item m="1" x="6"/>
        <item m="1" x="7"/>
        <item t="default"/>
      </items>
    </pivotField>
    <pivotField axis="axisRow" outline="0" showAll="0" defaultSubtotal="0">
      <items count="5">
        <item x="0"/>
        <item m="1" x="2"/>
        <item m="1" x="1"/>
        <item m="1" x="3"/>
        <item m="1" x="4"/>
      </items>
    </pivotField>
    <pivotField axis="axisPage" multipleItemSelectionAllowed="1" showAll="0">
      <items count="4">
        <item x="0"/>
        <item m="1" x="1"/>
        <item m="1" x="2"/>
        <item t="default"/>
      </items>
    </pivotField>
    <pivotField showAll="0"/>
    <pivotField showAll="0"/>
    <pivotField dataField="1" showAll="0"/>
  </pivotFields>
  <rowFields count="3">
    <field x="5"/>
    <field x="10"/>
    <field x="9"/>
  </rowFields>
  <rowItems count="1">
    <i t="grand">
      <x/>
    </i>
  </rowItems>
  <colFields count="1">
    <field x="1"/>
  </colFields>
  <colItems count="1">
    <i t="grand">
      <x/>
    </i>
  </colItems>
  <pageFields count="1">
    <pageField fld="11" hier="-1"/>
  </pageFields>
  <dataFields count="1">
    <dataField name="Uren" fld="14" baseField="0" baseItem="0" numFmtId="3"/>
  </dataFields>
  <formats count="6">
    <format dxfId="5">
      <pivotArea type="origin" dataOnly="0" labelOnly="1" outline="0" fieldPosition="0"/>
    </format>
    <format dxfId="4">
      <pivotArea field="5" type="button" dataOnly="0" labelOnly="1" outline="0" axis="axisRow" fieldPosition="0"/>
    </format>
    <format dxfId="3">
      <pivotArea field="10" type="button" dataOnly="0" labelOnly="1" outline="0" axis="axisRow" fieldPosition="1"/>
    </format>
    <format dxfId="2">
      <pivotArea field="9" type="button" dataOnly="0" labelOnly="1" outline="0" axis="axisRow" fieldPosition="2"/>
    </format>
    <format dxfId="1">
      <pivotArea field="1" type="button" dataOnly="0" labelOnly="1" outline="0" axis="axisCol" fieldPosition="0"/>
    </format>
    <format dxfId="0">
      <pivotArea dataOnly="0" labelOnly="1" grandCol="1" outline="0" fieldPosition="0"/>
    </format>
  </formats>
  <pivotTableStyleInfo name="PivotStyleMedium9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69"/>
  <sheetViews>
    <sheetView showGridLines="0" tabSelected="1" zoomScaleNormal="100" workbookViewId="0">
      <pane ySplit="5" topLeftCell="A6" activePane="bottomLeft" state="frozen"/>
      <selection pane="bottomLeft" activeCell="F11" sqref="F11"/>
    </sheetView>
  </sheetViews>
  <sheetFormatPr defaultColWidth="0" defaultRowHeight="12.75" customHeight="1" zeroHeight="1" x14ac:dyDescent="0.15"/>
  <cols>
    <col min="1" max="1" width="1.5703125" style="13" customWidth="1"/>
    <col min="2" max="2" width="6.7109375" style="13" customWidth="1"/>
    <col min="3" max="4" width="5.5703125" style="13" customWidth="1"/>
    <col min="5" max="5" width="9" style="13" customWidth="1"/>
    <col min="6" max="6" width="7.42578125" style="13" customWidth="1"/>
    <col min="7" max="7" width="23.7109375" style="13" customWidth="1"/>
    <col min="8" max="8" width="16.5703125" style="13" customWidth="1"/>
    <col min="9" max="9" width="8.5703125" style="13" customWidth="1"/>
    <col min="10" max="10" width="47" style="13" customWidth="1"/>
    <col min="11" max="11" width="16.5703125" style="13" customWidth="1"/>
    <col min="12" max="12" width="11.42578125" style="13" customWidth="1"/>
    <col min="13" max="13" width="8" style="14" bestFit="1" customWidth="1"/>
    <col min="14" max="14" width="12" style="13" bestFit="1" customWidth="1"/>
    <col min="15" max="15" width="9.5703125" style="13" customWidth="1"/>
    <col min="16" max="16" width="10" style="13" customWidth="1"/>
    <col min="17" max="17" width="10.42578125" style="13" customWidth="1"/>
    <col min="18" max="18" width="10.5703125" style="14" customWidth="1"/>
    <col min="19" max="21" width="12.5703125" style="40" hidden="1" customWidth="1"/>
    <col min="22" max="22" width="1.5703125" style="13" customWidth="1"/>
    <col min="23" max="26" width="9.140625" style="13" customWidth="1"/>
    <col min="27" max="16384" width="9.140625" style="13" hidden="1"/>
  </cols>
  <sheetData>
    <row r="1" spans="1:22" ht="12.75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  <c r="N1" s="11"/>
      <c r="O1" s="11"/>
      <c r="P1" s="11"/>
      <c r="Q1" s="11"/>
      <c r="R1" s="12"/>
      <c r="S1" s="51"/>
      <c r="T1" s="51"/>
      <c r="U1" s="51"/>
      <c r="V1" s="11"/>
    </row>
    <row r="2" spans="1:22" ht="24.75" customHeight="1" x14ac:dyDescent="0.4">
      <c r="B2" s="10" t="s">
        <v>0</v>
      </c>
    </row>
    <row r="3" spans="1:22" ht="19.5" customHeight="1" x14ac:dyDescent="0.25">
      <c r="B3" s="32" t="str">
        <f>Bedrijfsnaam</f>
        <v>Bedrijfsnaam</v>
      </c>
    </row>
    <row r="4" spans="1:22" ht="10.15" x14ac:dyDescent="0.2"/>
    <row r="5" spans="1:22" ht="40.5" customHeight="1" x14ac:dyDescent="0.2">
      <c r="B5" s="123" t="s">
        <v>1</v>
      </c>
      <c r="C5" s="123" t="s">
        <v>2</v>
      </c>
      <c r="D5" s="123" t="s">
        <v>3</v>
      </c>
      <c r="E5" s="124" t="s">
        <v>4</v>
      </c>
      <c r="F5" s="125" t="s">
        <v>76</v>
      </c>
      <c r="G5" s="126" t="s">
        <v>77</v>
      </c>
      <c r="H5" s="125" t="s">
        <v>91</v>
      </c>
      <c r="I5" s="126" t="s">
        <v>5</v>
      </c>
      <c r="J5" s="127" t="s">
        <v>6</v>
      </c>
      <c r="K5" s="127" t="s">
        <v>92</v>
      </c>
      <c r="L5" s="127" t="s">
        <v>8</v>
      </c>
      <c r="M5" s="128" t="s">
        <v>9</v>
      </c>
      <c r="N5" s="128" t="s">
        <v>93</v>
      </c>
      <c r="O5" s="128" t="s">
        <v>10</v>
      </c>
      <c r="P5" s="128" t="s">
        <v>11</v>
      </c>
      <c r="Q5" s="129" t="s">
        <v>12</v>
      </c>
      <c r="R5" s="130" t="s">
        <v>134</v>
      </c>
      <c r="S5" s="114" t="s">
        <v>94</v>
      </c>
      <c r="T5" s="52" t="s">
        <v>97</v>
      </c>
      <c r="U5" s="52" t="s">
        <v>118</v>
      </c>
    </row>
    <row r="6" spans="1:22" ht="12.75" customHeight="1" x14ac:dyDescent="0.2">
      <c r="B6" s="15" t="str">
        <f t="shared" ref="B6" si="0">IF(E6="","",MONTH(E6))</f>
        <v/>
      </c>
      <c r="C6" s="15" t="str">
        <f>IF(E6="","",INT((E6-SUM(MOD(DATE(YEAR(E6-MOD(E6-2,7)+3),1,2),{1E+99;7})*{1;-1})+5)/7))</f>
        <v/>
      </c>
      <c r="D6" s="16" t="str">
        <f t="shared" ref="D6" si="1">IF(E6="","",E6)</f>
        <v/>
      </c>
      <c r="E6" s="17"/>
      <c r="F6" s="18"/>
      <c r="G6" s="20" t="str">
        <f t="shared" ref="G6" si="2">IF(ISERROR(VLOOKUP(F6,TabelKlanten,2,FALSE)),"",VLOOKUP(F6,TabelKlanten,2,FALSE))</f>
        <v/>
      </c>
      <c r="H6" s="18"/>
      <c r="I6" s="15" t="str">
        <f t="shared" ref="I6" si="3">IF(ISERROR(VLOOKUP(H6,TabelProjecten,2,FALSE)),"",VLOOKUP(H6,TabelProjecten,2,FALSE))</f>
        <v/>
      </c>
      <c r="J6" s="19"/>
      <c r="K6" s="19"/>
      <c r="L6" s="20" t="str">
        <f t="shared" ref="L6" si="4">IF(ISERROR(VLOOKUP(K6,UrenTabel,3,FALSE)),"",VLOOKUP(K6,UrenTabel,3,FALSE))</f>
        <v/>
      </c>
      <c r="M6" s="15" t="str">
        <f t="shared" ref="M6" si="5">IF(ISERROR(VLOOKUP(K6,UrenTabel,2,FALSE)),"",VLOOKUP(K6,UrenTabel,2,FALSE))</f>
        <v/>
      </c>
      <c r="N6" s="113"/>
      <c r="O6" s="21"/>
      <c r="P6" s="21">
        <v>0</v>
      </c>
      <c r="Q6" s="22">
        <f>IF(P6="","",P6)</f>
        <v>0</v>
      </c>
      <c r="R6" s="22">
        <f>O6*P6</f>
        <v>0</v>
      </c>
      <c r="S6" s="39" t="str">
        <f>L6&amp;B6</f>
        <v/>
      </c>
      <c r="T6" s="39" t="str">
        <f>M6&amp;B6</f>
        <v/>
      </c>
      <c r="U6" s="39" t="str">
        <f>M6&amp;E6</f>
        <v/>
      </c>
    </row>
    <row r="7" spans="1:22" ht="12.75" customHeight="1" x14ac:dyDescent="0.2">
      <c r="B7" s="15" t="str">
        <f t="shared" ref="B7:B70" si="6">IF(E7="","",MONTH(E7))</f>
        <v/>
      </c>
      <c r="C7" s="15" t="str">
        <f>IF(E7="","",INT((E7-SUM(MOD(DATE(YEAR(E7-MOD(E7-2,7)+3),1,2),{1E+99;7})*{1;-1})+5)/7))</f>
        <v/>
      </c>
      <c r="D7" s="16" t="str">
        <f t="shared" ref="D7:D70" si="7">IF(E7="","",E7)</f>
        <v/>
      </c>
      <c r="E7" s="17"/>
      <c r="F7" s="18"/>
      <c r="G7" s="20" t="str">
        <f t="shared" ref="G7:G69" si="8">IF(ISERROR(VLOOKUP(F7,TabelKlanten,2,FALSE)),"",VLOOKUP(F7,TabelKlanten,2,FALSE))</f>
        <v/>
      </c>
      <c r="H7" s="18"/>
      <c r="I7" s="15" t="str">
        <f t="shared" ref="I7:I69" si="9">IF(ISERROR(VLOOKUP(H7,TabelProjecten,2,FALSE)),"",VLOOKUP(H7,TabelProjecten,2,FALSE))</f>
        <v/>
      </c>
      <c r="J7" s="19"/>
      <c r="K7" s="19"/>
      <c r="L7" s="20" t="str">
        <f t="shared" ref="L7:L69" si="10">IF(ISERROR(VLOOKUP(K7,UrenTabel,3,FALSE)),"",VLOOKUP(K7,UrenTabel,3,FALSE))</f>
        <v/>
      </c>
      <c r="M7" s="15" t="str">
        <f t="shared" ref="M7:M69" si="11">IF(ISERROR(VLOOKUP(K7,UrenTabel,2,FALSE)),"",VLOOKUP(K7,UrenTabel,2,FALSE))</f>
        <v/>
      </c>
      <c r="N7" s="113"/>
      <c r="O7" s="21"/>
      <c r="P7" s="21">
        <v>0</v>
      </c>
      <c r="Q7" s="22">
        <f>IF(ISNUMBER(Q6),IF(ISNUMBER(P7),Q6+P7,0),0)</f>
        <v>0</v>
      </c>
      <c r="R7" s="22">
        <f t="shared" ref="R7:R88" si="12">O7*P7</f>
        <v>0</v>
      </c>
      <c r="S7" s="39" t="str">
        <f t="shared" ref="S7:S88" si="13">L7&amp;B7</f>
        <v/>
      </c>
      <c r="T7" s="39" t="str">
        <f t="shared" ref="T7:T88" si="14">M7&amp;B7</f>
        <v/>
      </c>
      <c r="U7" s="39" t="str">
        <f t="shared" ref="U7:U88" si="15">M7&amp;E7</f>
        <v/>
      </c>
    </row>
    <row r="8" spans="1:22" ht="12.75" customHeight="1" x14ac:dyDescent="0.2">
      <c r="B8" s="15" t="str">
        <f t="shared" si="6"/>
        <v/>
      </c>
      <c r="C8" s="15" t="str">
        <f>IF(E8="","",INT((E8-SUM(MOD(DATE(YEAR(E8-MOD(E8-2,7)+3),1,2),{1E+99;7})*{1;-1})+5)/7))</f>
        <v/>
      </c>
      <c r="D8" s="16" t="str">
        <f t="shared" si="7"/>
        <v/>
      </c>
      <c r="E8" s="17"/>
      <c r="F8" s="18"/>
      <c r="G8" s="20" t="str">
        <f t="shared" si="8"/>
        <v/>
      </c>
      <c r="H8" s="18"/>
      <c r="I8" s="15" t="str">
        <f t="shared" si="9"/>
        <v/>
      </c>
      <c r="J8" s="19"/>
      <c r="K8" s="19"/>
      <c r="L8" s="20" t="str">
        <f t="shared" si="10"/>
        <v/>
      </c>
      <c r="M8" s="15" t="str">
        <f t="shared" si="11"/>
        <v/>
      </c>
      <c r="N8" s="113"/>
      <c r="O8" s="21"/>
      <c r="P8" s="21">
        <v>0</v>
      </c>
      <c r="Q8" s="22">
        <f>IF(ISNUMBER(Q7),IF(ISNUMBER(P8),Q7+P8,0),0)</f>
        <v>0</v>
      </c>
      <c r="R8" s="22">
        <f t="shared" si="12"/>
        <v>0</v>
      </c>
      <c r="S8" s="39" t="str">
        <f t="shared" si="13"/>
        <v/>
      </c>
      <c r="T8" s="39" t="str">
        <f t="shared" si="14"/>
        <v/>
      </c>
      <c r="U8" s="39" t="str">
        <f t="shared" si="15"/>
        <v/>
      </c>
    </row>
    <row r="9" spans="1:22" ht="12.75" customHeight="1" x14ac:dyDescent="0.2">
      <c r="B9" s="15" t="str">
        <f t="shared" si="6"/>
        <v/>
      </c>
      <c r="C9" s="15" t="str">
        <f>IF(E9="","",INT((E9-SUM(MOD(DATE(YEAR(E9-MOD(E9-2,7)+3),1,2),{1E+99;7})*{1;-1})+5)/7))</f>
        <v/>
      </c>
      <c r="D9" s="16" t="str">
        <f t="shared" si="7"/>
        <v/>
      </c>
      <c r="E9" s="17"/>
      <c r="F9" s="18"/>
      <c r="G9" s="20" t="str">
        <f t="shared" si="8"/>
        <v/>
      </c>
      <c r="H9" s="18"/>
      <c r="I9" s="15" t="str">
        <f t="shared" si="9"/>
        <v/>
      </c>
      <c r="J9" s="19"/>
      <c r="K9" s="19"/>
      <c r="L9" s="20" t="str">
        <f t="shared" si="10"/>
        <v/>
      </c>
      <c r="M9" s="15" t="str">
        <f t="shared" si="11"/>
        <v/>
      </c>
      <c r="N9" s="113"/>
      <c r="O9" s="21"/>
      <c r="P9" s="21">
        <v>0</v>
      </c>
      <c r="Q9" s="22">
        <f t="shared" ref="Q9:Q72" si="16">IF(ISNUMBER(Q8),IF(ISNUMBER(P9),Q8+P9,0),0)</f>
        <v>0</v>
      </c>
      <c r="R9" s="22">
        <f t="shared" si="12"/>
        <v>0</v>
      </c>
      <c r="S9" s="39" t="str">
        <f t="shared" si="13"/>
        <v/>
      </c>
      <c r="T9" s="39" t="str">
        <f t="shared" si="14"/>
        <v/>
      </c>
      <c r="U9" s="39" t="str">
        <f t="shared" si="15"/>
        <v/>
      </c>
    </row>
    <row r="10" spans="1:22" ht="12.75" customHeight="1" x14ac:dyDescent="0.2">
      <c r="B10" s="15" t="str">
        <f t="shared" si="6"/>
        <v/>
      </c>
      <c r="C10" s="15" t="str">
        <f>IF(E10="","",INT((E10-SUM(MOD(DATE(YEAR(E10-MOD(E10-2,7)+3),1,2),{1E+99;7})*{1;-1})+5)/7))</f>
        <v/>
      </c>
      <c r="D10" s="16" t="str">
        <f t="shared" si="7"/>
        <v/>
      </c>
      <c r="E10" s="17"/>
      <c r="F10" s="18"/>
      <c r="G10" s="20" t="str">
        <f t="shared" si="8"/>
        <v/>
      </c>
      <c r="H10" s="18"/>
      <c r="I10" s="15" t="str">
        <f t="shared" si="9"/>
        <v/>
      </c>
      <c r="J10" s="19"/>
      <c r="K10" s="19"/>
      <c r="L10" s="20" t="str">
        <f t="shared" si="10"/>
        <v/>
      </c>
      <c r="M10" s="15" t="str">
        <f t="shared" si="11"/>
        <v/>
      </c>
      <c r="N10" s="113"/>
      <c r="O10" s="21"/>
      <c r="P10" s="21">
        <v>0</v>
      </c>
      <c r="Q10" s="22">
        <f t="shared" si="16"/>
        <v>0</v>
      </c>
      <c r="R10" s="22">
        <f t="shared" si="12"/>
        <v>0</v>
      </c>
      <c r="S10" s="39" t="str">
        <f t="shared" si="13"/>
        <v/>
      </c>
      <c r="T10" s="39" t="str">
        <f t="shared" si="14"/>
        <v/>
      </c>
      <c r="U10" s="39" t="str">
        <f t="shared" si="15"/>
        <v/>
      </c>
    </row>
    <row r="11" spans="1:22" ht="12.75" customHeight="1" x14ac:dyDescent="0.2">
      <c r="B11" s="15" t="str">
        <f t="shared" si="6"/>
        <v/>
      </c>
      <c r="C11" s="15" t="str">
        <f>IF(E11="","",INT((E11-SUM(MOD(DATE(YEAR(E11-MOD(E11-2,7)+3),1,2),{1E+99;7})*{1;-1})+5)/7))</f>
        <v/>
      </c>
      <c r="D11" s="16" t="str">
        <f t="shared" si="7"/>
        <v/>
      </c>
      <c r="E11" s="17"/>
      <c r="F11" s="18"/>
      <c r="G11" s="20" t="str">
        <f t="shared" si="8"/>
        <v/>
      </c>
      <c r="H11" s="18"/>
      <c r="I11" s="15" t="str">
        <f t="shared" si="9"/>
        <v/>
      </c>
      <c r="J11" s="19"/>
      <c r="K11" s="19"/>
      <c r="L11" s="20" t="str">
        <f t="shared" si="10"/>
        <v/>
      </c>
      <c r="M11" s="15" t="str">
        <f t="shared" si="11"/>
        <v/>
      </c>
      <c r="N11" s="113"/>
      <c r="O11" s="21"/>
      <c r="P11" s="21">
        <v>0</v>
      </c>
      <c r="Q11" s="22">
        <f t="shared" si="16"/>
        <v>0</v>
      </c>
      <c r="R11" s="22">
        <f t="shared" si="12"/>
        <v>0</v>
      </c>
      <c r="S11" s="39" t="str">
        <f t="shared" si="13"/>
        <v/>
      </c>
      <c r="T11" s="39" t="str">
        <f t="shared" si="14"/>
        <v/>
      </c>
      <c r="U11" s="39" t="str">
        <f t="shared" si="15"/>
        <v/>
      </c>
    </row>
    <row r="12" spans="1:22" ht="12.75" customHeight="1" x14ac:dyDescent="0.2">
      <c r="B12" s="15" t="str">
        <f t="shared" si="6"/>
        <v/>
      </c>
      <c r="C12" s="15" t="str">
        <f>IF(E12="","",INT((E12-SUM(MOD(DATE(YEAR(E12-MOD(E12-2,7)+3),1,2),{1E+99;7})*{1;-1})+5)/7))</f>
        <v/>
      </c>
      <c r="D12" s="16" t="str">
        <f t="shared" si="7"/>
        <v/>
      </c>
      <c r="E12" s="17"/>
      <c r="F12" s="18"/>
      <c r="G12" s="20" t="str">
        <f t="shared" si="8"/>
        <v/>
      </c>
      <c r="H12" s="18"/>
      <c r="I12" s="15" t="str">
        <f t="shared" si="9"/>
        <v/>
      </c>
      <c r="J12" s="19"/>
      <c r="K12" s="19"/>
      <c r="L12" s="20" t="str">
        <f t="shared" si="10"/>
        <v/>
      </c>
      <c r="M12" s="15" t="str">
        <f t="shared" si="11"/>
        <v/>
      </c>
      <c r="N12" s="113"/>
      <c r="O12" s="21"/>
      <c r="P12" s="21">
        <v>0</v>
      </c>
      <c r="Q12" s="22">
        <f t="shared" si="16"/>
        <v>0</v>
      </c>
      <c r="R12" s="22">
        <f t="shared" si="12"/>
        <v>0</v>
      </c>
      <c r="S12" s="39" t="str">
        <f t="shared" si="13"/>
        <v/>
      </c>
      <c r="T12" s="39" t="str">
        <f t="shared" si="14"/>
        <v/>
      </c>
      <c r="U12" s="39" t="str">
        <f t="shared" si="15"/>
        <v/>
      </c>
    </row>
    <row r="13" spans="1:22" ht="12.75" customHeight="1" x14ac:dyDescent="0.2">
      <c r="B13" s="15" t="str">
        <f t="shared" si="6"/>
        <v/>
      </c>
      <c r="C13" s="15" t="str">
        <f>IF(E13="","",INT((E13-SUM(MOD(DATE(YEAR(E13-MOD(E13-2,7)+3),1,2),{1E+99;7})*{1;-1})+5)/7))</f>
        <v/>
      </c>
      <c r="D13" s="16" t="str">
        <f t="shared" si="7"/>
        <v/>
      </c>
      <c r="E13" s="17"/>
      <c r="F13" s="18"/>
      <c r="G13" s="20" t="str">
        <f t="shared" si="8"/>
        <v/>
      </c>
      <c r="H13" s="18"/>
      <c r="I13" s="15" t="str">
        <f t="shared" si="9"/>
        <v/>
      </c>
      <c r="J13" s="19"/>
      <c r="K13" s="19"/>
      <c r="L13" s="20" t="str">
        <f t="shared" si="10"/>
        <v/>
      </c>
      <c r="M13" s="15" t="str">
        <f t="shared" si="11"/>
        <v/>
      </c>
      <c r="N13" s="113"/>
      <c r="O13" s="21"/>
      <c r="P13" s="21">
        <v>0</v>
      </c>
      <c r="Q13" s="22">
        <f t="shared" si="16"/>
        <v>0</v>
      </c>
      <c r="R13" s="22">
        <f t="shared" si="12"/>
        <v>0</v>
      </c>
      <c r="S13" s="39" t="str">
        <f t="shared" si="13"/>
        <v/>
      </c>
      <c r="T13" s="39" t="str">
        <f t="shared" si="14"/>
        <v/>
      </c>
      <c r="U13" s="39" t="str">
        <f t="shared" si="15"/>
        <v/>
      </c>
    </row>
    <row r="14" spans="1:22" ht="12.75" customHeight="1" x14ac:dyDescent="0.2">
      <c r="B14" s="15" t="str">
        <f t="shared" si="6"/>
        <v/>
      </c>
      <c r="C14" s="15" t="str">
        <f>IF(E14="","",INT((E14-SUM(MOD(DATE(YEAR(E14-MOD(E14-2,7)+3),1,2),{1E+99;7})*{1;-1})+5)/7))</f>
        <v/>
      </c>
      <c r="D14" s="16" t="str">
        <f t="shared" si="7"/>
        <v/>
      </c>
      <c r="E14" s="17"/>
      <c r="F14" s="18"/>
      <c r="G14" s="20" t="str">
        <f t="shared" si="8"/>
        <v/>
      </c>
      <c r="H14" s="18"/>
      <c r="I14" s="15" t="str">
        <f t="shared" si="9"/>
        <v/>
      </c>
      <c r="J14" s="19"/>
      <c r="K14" s="19"/>
      <c r="L14" s="20" t="str">
        <f t="shared" si="10"/>
        <v/>
      </c>
      <c r="M14" s="15" t="str">
        <f t="shared" si="11"/>
        <v/>
      </c>
      <c r="N14" s="113"/>
      <c r="O14" s="21"/>
      <c r="P14" s="21">
        <v>0</v>
      </c>
      <c r="Q14" s="22">
        <f t="shared" si="16"/>
        <v>0</v>
      </c>
      <c r="R14" s="22">
        <f t="shared" si="12"/>
        <v>0</v>
      </c>
      <c r="S14" s="39" t="str">
        <f t="shared" si="13"/>
        <v/>
      </c>
      <c r="T14" s="39" t="str">
        <f t="shared" si="14"/>
        <v/>
      </c>
      <c r="U14" s="39" t="str">
        <f t="shared" si="15"/>
        <v/>
      </c>
    </row>
    <row r="15" spans="1:22" ht="12.75" customHeight="1" x14ac:dyDescent="0.2">
      <c r="B15" s="15" t="str">
        <f t="shared" si="6"/>
        <v/>
      </c>
      <c r="C15" s="15" t="str">
        <f>IF(E15="","",INT((E15-SUM(MOD(DATE(YEAR(E15-MOD(E15-2,7)+3),1,2),{1E+99;7})*{1;-1})+5)/7))</f>
        <v/>
      </c>
      <c r="D15" s="16" t="str">
        <f t="shared" si="7"/>
        <v/>
      </c>
      <c r="E15" s="17"/>
      <c r="F15" s="18"/>
      <c r="G15" s="20" t="str">
        <f t="shared" si="8"/>
        <v/>
      </c>
      <c r="H15" s="18"/>
      <c r="I15" s="15" t="str">
        <f t="shared" si="9"/>
        <v/>
      </c>
      <c r="J15" s="19"/>
      <c r="K15" s="19"/>
      <c r="L15" s="20" t="str">
        <f t="shared" si="10"/>
        <v/>
      </c>
      <c r="M15" s="15" t="str">
        <f t="shared" si="11"/>
        <v/>
      </c>
      <c r="N15" s="113"/>
      <c r="O15" s="21"/>
      <c r="P15" s="21">
        <v>0</v>
      </c>
      <c r="Q15" s="22">
        <f t="shared" si="16"/>
        <v>0</v>
      </c>
      <c r="R15" s="22">
        <f t="shared" si="12"/>
        <v>0</v>
      </c>
      <c r="S15" s="39" t="str">
        <f t="shared" si="13"/>
        <v/>
      </c>
      <c r="T15" s="39" t="str">
        <f t="shared" si="14"/>
        <v/>
      </c>
      <c r="U15" s="39" t="str">
        <f t="shared" si="15"/>
        <v/>
      </c>
    </row>
    <row r="16" spans="1:22" ht="12.75" customHeight="1" x14ac:dyDescent="0.2">
      <c r="B16" s="15" t="str">
        <f t="shared" si="6"/>
        <v/>
      </c>
      <c r="C16" s="15" t="str">
        <f>IF(E16="","",INT((E16-SUM(MOD(DATE(YEAR(E16-MOD(E16-2,7)+3),1,2),{1E+99;7})*{1;-1})+5)/7))</f>
        <v/>
      </c>
      <c r="D16" s="16" t="str">
        <f t="shared" si="7"/>
        <v/>
      </c>
      <c r="E16" s="17"/>
      <c r="F16" s="18"/>
      <c r="G16" s="20" t="str">
        <f t="shared" si="8"/>
        <v/>
      </c>
      <c r="H16" s="18"/>
      <c r="I16" s="15" t="str">
        <f t="shared" si="9"/>
        <v/>
      </c>
      <c r="J16" s="19"/>
      <c r="K16" s="19"/>
      <c r="L16" s="20" t="str">
        <f t="shared" si="10"/>
        <v/>
      </c>
      <c r="M16" s="15" t="str">
        <f t="shared" si="11"/>
        <v/>
      </c>
      <c r="N16" s="113"/>
      <c r="O16" s="21"/>
      <c r="P16" s="21">
        <v>0</v>
      </c>
      <c r="Q16" s="22">
        <f t="shared" si="16"/>
        <v>0</v>
      </c>
      <c r="R16" s="22">
        <f t="shared" si="12"/>
        <v>0</v>
      </c>
      <c r="S16" s="39" t="str">
        <f t="shared" si="13"/>
        <v/>
      </c>
      <c r="T16" s="39" t="str">
        <f t="shared" si="14"/>
        <v/>
      </c>
      <c r="U16" s="39" t="str">
        <f t="shared" si="15"/>
        <v/>
      </c>
    </row>
    <row r="17" spans="2:21" ht="12.75" customHeight="1" x14ac:dyDescent="0.2">
      <c r="B17" s="15" t="str">
        <f t="shared" si="6"/>
        <v/>
      </c>
      <c r="C17" s="15" t="str">
        <f>IF(E17="","",INT((E17-SUM(MOD(DATE(YEAR(E17-MOD(E17-2,7)+3),1,2),{1E+99;7})*{1;-1})+5)/7))</f>
        <v/>
      </c>
      <c r="D17" s="16" t="str">
        <f t="shared" si="7"/>
        <v/>
      </c>
      <c r="E17" s="17"/>
      <c r="F17" s="18"/>
      <c r="G17" s="20" t="str">
        <f t="shared" si="8"/>
        <v/>
      </c>
      <c r="H17" s="18"/>
      <c r="I17" s="15" t="str">
        <f t="shared" si="9"/>
        <v/>
      </c>
      <c r="J17" s="19"/>
      <c r="K17" s="19"/>
      <c r="L17" s="20" t="str">
        <f t="shared" si="10"/>
        <v/>
      </c>
      <c r="M17" s="15" t="str">
        <f t="shared" si="11"/>
        <v/>
      </c>
      <c r="N17" s="113"/>
      <c r="O17" s="21"/>
      <c r="P17" s="21">
        <v>0</v>
      </c>
      <c r="Q17" s="22">
        <f t="shared" si="16"/>
        <v>0</v>
      </c>
      <c r="R17" s="22">
        <f t="shared" si="12"/>
        <v>0</v>
      </c>
      <c r="S17" s="39" t="str">
        <f t="shared" si="13"/>
        <v/>
      </c>
      <c r="T17" s="39" t="str">
        <f t="shared" si="14"/>
        <v/>
      </c>
      <c r="U17" s="39" t="str">
        <f t="shared" si="15"/>
        <v/>
      </c>
    </row>
    <row r="18" spans="2:21" ht="12.75" customHeight="1" x14ac:dyDescent="0.2">
      <c r="B18" s="15" t="str">
        <f t="shared" si="6"/>
        <v/>
      </c>
      <c r="C18" s="15" t="str">
        <f>IF(E18="","",INT((E18-SUM(MOD(DATE(YEAR(E18-MOD(E18-2,7)+3),1,2),{1E+99;7})*{1;-1})+5)/7))</f>
        <v/>
      </c>
      <c r="D18" s="16" t="str">
        <f t="shared" si="7"/>
        <v/>
      </c>
      <c r="E18" s="17"/>
      <c r="F18" s="18"/>
      <c r="G18" s="20" t="str">
        <f t="shared" si="8"/>
        <v/>
      </c>
      <c r="H18" s="18"/>
      <c r="I18" s="15" t="str">
        <f t="shared" si="9"/>
        <v/>
      </c>
      <c r="J18" s="19"/>
      <c r="K18" s="19"/>
      <c r="L18" s="20" t="str">
        <f t="shared" si="10"/>
        <v/>
      </c>
      <c r="M18" s="15" t="str">
        <f t="shared" si="11"/>
        <v/>
      </c>
      <c r="N18" s="113"/>
      <c r="O18" s="21"/>
      <c r="P18" s="21">
        <v>0</v>
      </c>
      <c r="Q18" s="22">
        <f t="shared" si="16"/>
        <v>0</v>
      </c>
      <c r="R18" s="22">
        <f t="shared" si="12"/>
        <v>0</v>
      </c>
      <c r="S18" s="39" t="str">
        <f t="shared" si="13"/>
        <v/>
      </c>
      <c r="T18" s="39" t="str">
        <f t="shared" si="14"/>
        <v/>
      </c>
      <c r="U18" s="39" t="str">
        <f t="shared" si="15"/>
        <v/>
      </c>
    </row>
    <row r="19" spans="2:21" ht="12.75" customHeight="1" x14ac:dyDescent="0.15">
      <c r="B19" s="15" t="str">
        <f t="shared" si="6"/>
        <v/>
      </c>
      <c r="C19" s="15" t="str">
        <f>IF(E19="","",INT((E19-SUM(MOD(DATE(YEAR(E19-MOD(E19-2,7)+3),1,2),{1E+99;7})*{1;-1})+5)/7))</f>
        <v/>
      </c>
      <c r="D19" s="16" t="str">
        <f t="shared" si="7"/>
        <v/>
      </c>
      <c r="E19" s="17"/>
      <c r="F19" s="18"/>
      <c r="G19" s="20" t="str">
        <f t="shared" si="8"/>
        <v/>
      </c>
      <c r="H19" s="18"/>
      <c r="I19" s="15" t="str">
        <f t="shared" si="9"/>
        <v/>
      </c>
      <c r="J19" s="19"/>
      <c r="K19" s="19"/>
      <c r="L19" s="20" t="str">
        <f t="shared" si="10"/>
        <v/>
      </c>
      <c r="M19" s="15" t="str">
        <f t="shared" si="11"/>
        <v/>
      </c>
      <c r="N19" s="113"/>
      <c r="O19" s="21"/>
      <c r="P19" s="21">
        <v>0</v>
      </c>
      <c r="Q19" s="22">
        <f t="shared" si="16"/>
        <v>0</v>
      </c>
      <c r="R19" s="22">
        <f t="shared" si="12"/>
        <v>0</v>
      </c>
      <c r="S19" s="39" t="str">
        <f>L19&amp;B19</f>
        <v/>
      </c>
      <c r="T19" s="39" t="str">
        <f>M19&amp;B19</f>
        <v/>
      </c>
      <c r="U19" s="39" t="str">
        <f>M19&amp;E19</f>
        <v/>
      </c>
    </row>
    <row r="20" spans="2:21" ht="12.75" customHeight="1" x14ac:dyDescent="0.15">
      <c r="B20" s="15" t="str">
        <f t="shared" si="6"/>
        <v/>
      </c>
      <c r="C20" s="15" t="str">
        <f>IF(E20="","",INT((E20-SUM(MOD(DATE(YEAR(E20-MOD(E20-2,7)+3),1,2),{1E+99;7})*{1;-1})+5)/7))</f>
        <v/>
      </c>
      <c r="D20" s="16" t="str">
        <f t="shared" si="7"/>
        <v/>
      </c>
      <c r="E20" s="17"/>
      <c r="F20" s="18"/>
      <c r="G20" s="20" t="str">
        <f t="shared" si="8"/>
        <v/>
      </c>
      <c r="H20" s="18"/>
      <c r="I20" s="15" t="str">
        <f t="shared" si="9"/>
        <v/>
      </c>
      <c r="J20" s="19"/>
      <c r="K20" s="19"/>
      <c r="L20" s="20" t="str">
        <f t="shared" si="10"/>
        <v/>
      </c>
      <c r="M20" s="15" t="str">
        <f t="shared" si="11"/>
        <v/>
      </c>
      <c r="N20" s="113"/>
      <c r="O20" s="21"/>
      <c r="P20" s="21">
        <v>0</v>
      </c>
      <c r="Q20" s="22">
        <f t="shared" si="16"/>
        <v>0</v>
      </c>
      <c r="R20" s="22">
        <f t="shared" si="12"/>
        <v>0</v>
      </c>
      <c r="S20" s="39"/>
      <c r="T20" s="39"/>
      <c r="U20" s="39"/>
    </row>
    <row r="21" spans="2:21" ht="12.75" customHeight="1" x14ac:dyDescent="0.15">
      <c r="B21" s="15" t="str">
        <f t="shared" si="6"/>
        <v/>
      </c>
      <c r="C21" s="15" t="str">
        <f>IF(E21="","",INT((E21-SUM(MOD(DATE(YEAR(E21-MOD(E21-2,7)+3),1,2),{1E+99;7})*{1;-1})+5)/7))</f>
        <v/>
      </c>
      <c r="D21" s="16" t="str">
        <f t="shared" si="7"/>
        <v/>
      </c>
      <c r="E21" s="17"/>
      <c r="F21" s="18"/>
      <c r="G21" s="20" t="str">
        <f t="shared" si="8"/>
        <v/>
      </c>
      <c r="H21" s="18"/>
      <c r="I21" s="15" t="str">
        <f t="shared" si="9"/>
        <v/>
      </c>
      <c r="J21" s="19"/>
      <c r="K21" s="19"/>
      <c r="L21" s="20" t="str">
        <f t="shared" si="10"/>
        <v/>
      </c>
      <c r="M21" s="15" t="str">
        <f t="shared" si="11"/>
        <v/>
      </c>
      <c r="N21" s="113"/>
      <c r="O21" s="21"/>
      <c r="P21" s="21">
        <v>0</v>
      </c>
      <c r="Q21" s="22">
        <f t="shared" si="16"/>
        <v>0</v>
      </c>
      <c r="R21" s="22">
        <f t="shared" si="12"/>
        <v>0</v>
      </c>
      <c r="S21" s="39" t="str">
        <f>L21&amp;B21</f>
        <v/>
      </c>
      <c r="T21" s="39" t="str">
        <f>M21&amp;B21</f>
        <v/>
      </c>
      <c r="U21" s="39" t="str">
        <f>M21&amp;E21</f>
        <v/>
      </c>
    </row>
    <row r="22" spans="2:21" ht="12.75" customHeight="1" x14ac:dyDescent="0.15">
      <c r="B22" s="15" t="str">
        <f t="shared" si="6"/>
        <v/>
      </c>
      <c r="C22" s="15" t="str">
        <f>IF(E22="","",INT((E22-SUM(MOD(DATE(YEAR(E22-MOD(E22-2,7)+3),1,2),{1E+99;7})*{1;-1})+5)/7))</f>
        <v/>
      </c>
      <c r="D22" s="16" t="str">
        <f t="shared" si="7"/>
        <v/>
      </c>
      <c r="E22" s="17"/>
      <c r="F22" s="18"/>
      <c r="G22" s="20" t="str">
        <f t="shared" si="8"/>
        <v/>
      </c>
      <c r="H22" s="18"/>
      <c r="I22" s="15" t="str">
        <f t="shared" si="9"/>
        <v/>
      </c>
      <c r="J22" s="19"/>
      <c r="K22" s="19"/>
      <c r="L22" s="20" t="str">
        <f t="shared" si="10"/>
        <v/>
      </c>
      <c r="M22" s="15" t="str">
        <f t="shared" si="11"/>
        <v/>
      </c>
      <c r="N22" s="113"/>
      <c r="O22" s="21"/>
      <c r="P22" s="21">
        <v>0</v>
      </c>
      <c r="Q22" s="22">
        <f t="shared" si="16"/>
        <v>0</v>
      </c>
      <c r="R22" s="22">
        <f t="shared" si="12"/>
        <v>0</v>
      </c>
      <c r="S22" s="39" t="str">
        <f>L22&amp;B22</f>
        <v/>
      </c>
      <c r="T22" s="39" t="str">
        <f>M22&amp;B22</f>
        <v/>
      </c>
      <c r="U22" s="39" t="str">
        <f>M22&amp;E22</f>
        <v/>
      </c>
    </row>
    <row r="23" spans="2:21" ht="12.75" customHeight="1" x14ac:dyDescent="0.15">
      <c r="B23" s="15" t="str">
        <f t="shared" si="6"/>
        <v/>
      </c>
      <c r="C23" s="15" t="str">
        <f>IF(E23="","",INT((E23-SUM(MOD(DATE(YEAR(E23-MOD(E23-2,7)+3),1,2),{1E+99;7})*{1;-1})+5)/7))</f>
        <v/>
      </c>
      <c r="D23" s="16" t="str">
        <f t="shared" si="7"/>
        <v/>
      </c>
      <c r="E23" s="17"/>
      <c r="F23" s="18"/>
      <c r="G23" s="20" t="str">
        <f t="shared" si="8"/>
        <v/>
      </c>
      <c r="H23" s="18"/>
      <c r="I23" s="15" t="str">
        <f t="shared" si="9"/>
        <v/>
      </c>
      <c r="J23" s="19"/>
      <c r="K23" s="19"/>
      <c r="L23" s="20" t="str">
        <f t="shared" si="10"/>
        <v/>
      </c>
      <c r="M23" s="15" t="str">
        <f t="shared" si="11"/>
        <v/>
      </c>
      <c r="N23" s="113"/>
      <c r="O23" s="21"/>
      <c r="P23" s="21">
        <v>0</v>
      </c>
      <c r="Q23" s="22">
        <f t="shared" si="16"/>
        <v>0</v>
      </c>
      <c r="R23" s="22">
        <f t="shared" si="12"/>
        <v>0</v>
      </c>
      <c r="S23" s="39" t="str">
        <f>L23&amp;B23</f>
        <v/>
      </c>
      <c r="T23" s="39" t="str">
        <f>M23&amp;B23</f>
        <v/>
      </c>
      <c r="U23" s="39" t="str">
        <f>M23&amp;E23</f>
        <v/>
      </c>
    </row>
    <row r="24" spans="2:21" ht="12.75" customHeight="1" x14ac:dyDescent="0.2">
      <c r="B24" s="15" t="str">
        <f t="shared" si="6"/>
        <v/>
      </c>
      <c r="C24" s="15" t="str">
        <f>IF(E24="","",INT((E24-SUM(MOD(DATE(YEAR(E24-MOD(E24-2,7)+3),1,2),{1E+99;7})*{1;-1})+5)/7))</f>
        <v/>
      </c>
      <c r="D24" s="16" t="str">
        <f t="shared" si="7"/>
        <v/>
      </c>
      <c r="E24" s="17"/>
      <c r="F24" s="18"/>
      <c r="G24" s="20" t="str">
        <f t="shared" si="8"/>
        <v/>
      </c>
      <c r="H24" s="18"/>
      <c r="I24" s="15" t="str">
        <f t="shared" si="9"/>
        <v/>
      </c>
      <c r="J24" s="19"/>
      <c r="K24" s="19"/>
      <c r="L24" s="20" t="str">
        <f t="shared" si="10"/>
        <v/>
      </c>
      <c r="M24" s="15" t="str">
        <f t="shared" si="11"/>
        <v/>
      </c>
      <c r="N24" s="113"/>
      <c r="O24" s="21"/>
      <c r="P24" s="21">
        <v>0</v>
      </c>
      <c r="Q24" s="22">
        <f t="shared" si="16"/>
        <v>0</v>
      </c>
      <c r="R24" s="22">
        <f t="shared" si="12"/>
        <v>0</v>
      </c>
      <c r="S24" s="39" t="str">
        <f t="shared" si="13"/>
        <v/>
      </c>
      <c r="T24" s="39" t="str">
        <f t="shared" si="14"/>
        <v/>
      </c>
      <c r="U24" s="39" t="str">
        <f t="shared" si="15"/>
        <v/>
      </c>
    </row>
    <row r="25" spans="2:21" ht="12.75" customHeight="1" x14ac:dyDescent="0.2">
      <c r="B25" s="15" t="str">
        <f t="shared" si="6"/>
        <v/>
      </c>
      <c r="C25" s="15" t="str">
        <f>IF(E25="","",INT((E25-SUM(MOD(DATE(YEAR(E25-MOD(E25-2,7)+3),1,2),{1E+99;7})*{1;-1})+5)/7))</f>
        <v/>
      </c>
      <c r="D25" s="16" t="str">
        <f t="shared" si="7"/>
        <v/>
      </c>
      <c r="E25" s="17"/>
      <c r="F25" s="18"/>
      <c r="G25" s="20" t="str">
        <f t="shared" si="8"/>
        <v/>
      </c>
      <c r="H25" s="18"/>
      <c r="I25" s="15" t="str">
        <f t="shared" si="9"/>
        <v/>
      </c>
      <c r="J25" s="19"/>
      <c r="K25" s="19"/>
      <c r="L25" s="20" t="str">
        <f t="shared" si="10"/>
        <v/>
      </c>
      <c r="M25" s="15" t="str">
        <f t="shared" si="11"/>
        <v/>
      </c>
      <c r="N25" s="113"/>
      <c r="O25" s="21"/>
      <c r="P25" s="21">
        <v>0</v>
      </c>
      <c r="Q25" s="22">
        <f t="shared" si="16"/>
        <v>0</v>
      </c>
      <c r="R25" s="22">
        <f t="shared" si="12"/>
        <v>0</v>
      </c>
      <c r="S25" s="39" t="str">
        <f t="shared" si="13"/>
        <v/>
      </c>
      <c r="T25" s="39" t="str">
        <f t="shared" si="14"/>
        <v/>
      </c>
      <c r="U25" s="39" t="str">
        <f t="shared" si="15"/>
        <v/>
      </c>
    </row>
    <row r="26" spans="2:21" ht="12.75" customHeight="1" x14ac:dyDescent="0.2">
      <c r="B26" s="15" t="str">
        <f t="shared" si="6"/>
        <v/>
      </c>
      <c r="C26" s="15" t="str">
        <f>IF(E26="","",INT((E26-SUM(MOD(DATE(YEAR(E26-MOD(E26-2,7)+3),1,2),{1E+99;7})*{1;-1})+5)/7))</f>
        <v/>
      </c>
      <c r="D26" s="16" t="str">
        <f t="shared" si="7"/>
        <v/>
      </c>
      <c r="E26" s="17"/>
      <c r="F26" s="18"/>
      <c r="G26" s="20" t="str">
        <f t="shared" si="8"/>
        <v/>
      </c>
      <c r="H26" s="18"/>
      <c r="I26" s="15" t="str">
        <f t="shared" si="9"/>
        <v/>
      </c>
      <c r="J26" s="19"/>
      <c r="K26" s="19"/>
      <c r="L26" s="20" t="str">
        <f t="shared" si="10"/>
        <v/>
      </c>
      <c r="M26" s="15" t="str">
        <f t="shared" si="11"/>
        <v/>
      </c>
      <c r="N26" s="113"/>
      <c r="O26" s="21"/>
      <c r="P26" s="21">
        <v>0</v>
      </c>
      <c r="Q26" s="22">
        <f t="shared" si="16"/>
        <v>0</v>
      </c>
      <c r="R26" s="22">
        <f t="shared" si="12"/>
        <v>0</v>
      </c>
      <c r="S26" s="39" t="str">
        <f t="shared" si="13"/>
        <v/>
      </c>
      <c r="T26" s="39" t="str">
        <f t="shared" si="14"/>
        <v/>
      </c>
      <c r="U26" s="39" t="str">
        <f t="shared" si="15"/>
        <v/>
      </c>
    </row>
    <row r="27" spans="2:21" ht="12.75" customHeight="1" x14ac:dyDescent="0.2">
      <c r="B27" s="15" t="str">
        <f t="shared" si="6"/>
        <v/>
      </c>
      <c r="C27" s="15" t="str">
        <f>IF(E27="","",INT((E27-SUM(MOD(DATE(YEAR(E27-MOD(E27-2,7)+3),1,2),{1E+99;7})*{1;-1})+5)/7))</f>
        <v/>
      </c>
      <c r="D27" s="16" t="str">
        <f t="shared" si="7"/>
        <v/>
      </c>
      <c r="E27" s="17"/>
      <c r="F27" s="18"/>
      <c r="G27" s="20" t="str">
        <f t="shared" si="8"/>
        <v/>
      </c>
      <c r="H27" s="18"/>
      <c r="I27" s="15" t="str">
        <f t="shared" si="9"/>
        <v/>
      </c>
      <c r="J27" s="19"/>
      <c r="K27" s="19"/>
      <c r="L27" s="20" t="str">
        <f t="shared" si="10"/>
        <v/>
      </c>
      <c r="M27" s="15" t="str">
        <f t="shared" si="11"/>
        <v/>
      </c>
      <c r="N27" s="113"/>
      <c r="O27" s="21"/>
      <c r="P27" s="21">
        <v>0</v>
      </c>
      <c r="Q27" s="22">
        <f t="shared" si="16"/>
        <v>0</v>
      </c>
      <c r="R27" s="22">
        <f t="shared" si="12"/>
        <v>0</v>
      </c>
      <c r="S27" s="39" t="str">
        <f t="shared" si="13"/>
        <v/>
      </c>
      <c r="T27" s="39" t="str">
        <f t="shared" si="14"/>
        <v/>
      </c>
      <c r="U27" s="39" t="str">
        <f t="shared" si="15"/>
        <v/>
      </c>
    </row>
    <row r="28" spans="2:21" ht="12.75" customHeight="1" x14ac:dyDescent="0.2">
      <c r="B28" s="15" t="str">
        <f t="shared" si="6"/>
        <v/>
      </c>
      <c r="C28" s="15" t="str">
        <f>IF(E28="","",INT((E28-SUM(MOD(DATE(YEAR(E28-MOD(E28-2,7)+3),1,2),{1E+99;7})*{1;-1})+5)/7))</f>
        <v/>
      </c>
      <c r="D28" s="16" t="str">
        <f t="shared" si="7"/>
        <v/>
      </c>
      <c r="E28" s="17"/>
      <c r="F28" s="18"/>
      <c r="G28" s="20" t="str">
        <f t="shared" si="8"/>
        <v/>
      </c>
      <c r="H28" s="18"/>
      <c r="I28" s="15" t="str">
        <f t="shared" si="9"/>
        <v/>
      </c>
      <c r="J28" s="19"/>
      <c r="K28" s="19"/>
      <c r="L28" s="20" t="str">
        <f t="shared" si="10"/>
        <v/>
      </c>
      <c r="M28" s="15" t="str">
        <f t="shared" si="11"/>
        <v/>
      </c>
      <c r="N28" s="113"/>
      <c r="O28" s="21"/>
      <c r="P28" s="21">
        <v>0</v>
      </c>
      <c r="Q28" s="22">
        <f t="shared" si="16"/>
        <v>0</v>
      </c>
      <c r="R28" s="22">
        <f t="shared" si="12"/>
        <v>0</v>
      </c>
      <c r="S28" s="39" t="str">
        <f t="shared" si="13"/>
        <v/>
      </c>
      <c r="T28" s="39" t="str">
        <f t="shared" si="14"/>
        <v/>
      </c>
      <c r="U28" s="39" t="str">
        <f t="shared" si="15"/>
        <v/>
      </c>
    </row>
    <row r="29" spans="2:21" ht="12.75" customHeight="1" x14ac:dyDescent="0.2">
      <c r="B29" s="15" t="str">
        <f t="shared" si="6"/>
        <v/>
      </c>
      <c r="C29" s="15" t="str">
        <f>IF(E29="","",INT((E29-SUM(MOD(DATE(YEAR(E29-MOD(E29-2,7)+3),1,2),{1E+99;7})*{1;-1})+5)/7))</f>
        <v/>
      </c>
      <c r="D29" s="16" t="str">
        <f t="shared" si="7"/>
        <v/>
      </c>
      <c r="E29" s="17"/>
      <c r="F29" s="18"/>
      <c r="G29" s="20" t="str">
        <f t="shared" si="8"/>
        <v/>
      </c>
      <c r="H29" s="18"/>
      <c r="I29" s="15" t="str">
        <f t="shared" si="9"/>
        <v/>
      </c>
      <c r="J29" s="19"/>
      <c r="K29" s="19"/>
      <c r="L29" s="20" t="str">
        <f t="shared" si="10"/>
        <v/>
      </c>
      <c r="M29" s="15" t="str">
        <f t="shared" si="11"/>
        <v/>
      </c>
      <c r="N29" s="113"/>
      <c r="O29" s="21"/>
      <c r="P29" s="21">
        <v>0</v>
      </c>
      <c r="Q29" s="22">
        <f t="shared" si="16"/>
        <v>0</v>
      </c>
      <c r="R29" s="22">
        <f t="shared" si="12"/>
        <v>0</v>
      </c>
      <c r="S29" s="39" t="str">
        <f t="shared" si="13"/>
        <v/>
      </c>
      <c r="T29" s="39" t="str">
        <f t="shared" si="14"/>
        <v/>
      </c>
      <c r="U29" s="39" t="str">
        <f t="shared" si="15"/>
        <v/>
      </c>
    </row>
    <row r="30" spans="2:21" ht="12.75" customHeight="1" x14ac:dyDescent="0.2">
      <c r="B30" s="15" t="str">
        <f t="shared" si="6"/>
        <v/>
      </c>
      <c r="C30" s="15" t="str">
        <f>IF(E30="","",INT((E30-SUM(MOD(DATE(YEAR(E30-MOD(E30-2,7)+3),1,2),{1E+99;7})*{1;-1})+5)/7))</f>
        <v/>
      </c>
      <c r="D30" s="16" t="str">
        <f t="shared" si="7"/>
        <v/>
      </c>
      <c r="E30" s="17"/>
      <c r="F30" s="18"/>
      <c r="G30" s="20" t="str">
        <f t="shared" si="8"/>
        <v/>
      </c>
      <c r="H30" s="18"/>
      <c r="I30" s="15" t="str">
        <f t="shared" si="9"/>
        <v/>
      </c>
      <c r="J30" s="19"/>
      <c r="K30" s="19"/>
      <c r="L30" s="20" t="str">
        <f t="shared" si="10"/>
        <v/>
      </c>
      <c r="M30" s="15" t="str">
        <f t="shared" si="11"/>
        <v/>
      </c>
      <c r="N30" s="113"/>
      <c r="O30" s="21"/>
      <c r="P30" s="21">
        <v>0</v>
      </c>
      <c r="Q30" s="22">
        <f t="shared" si="16"/>
        <v>0</v>
      </c>
      <c r="R30" s="22">
        <f t="shared" si="12"/>
        <v>0</v>
      </c>
      <c r="S30" s="39" t="str">
        <f t="shared" si="13"/>
        <v/>
      </c>
      <c r="T30" s="39" t="str">
        <f t="shared" si="14"/>
        <v/>
      </c>
      <c r="U30" s="39" t="str">
        <f t="shared" si="15"/>
        <v/>
      </c>
    </row>
    <row r="31" spans="2:21" ht="12.75" customHeight="1" x14ac:dyDescent="0.2">
      <c r="B31" s="15" t="str">
        <f t="shared" si="6"/>
        <v/>
      </c>
      <c r="C31" s="15" t="str">
        <f>IF(E31="","",INT((E31-SUM(MOD(DATE(YEAR(E31-MOD(E31-2,7)+3),1,2),{1E+99;7})*{1;-1})+5)/7))</f>
        <v/>
      </c>
      <c r="D31" s="16" t="str">
        <f t="shared" si="7"/>
        <v/>
      </c>
      <c r="E31" s="17"/>
      <c r="F31" s="18"/>
      <c r="G31" s="20" t="str">
        <f t="shared" si="8"/>
        <v/>
      </c>
      <c r="H31" s="18"/>
      <c r="I31" s="15" t="str">
        <f t="shared" si="9"/>
        <v/>
      </c>
      <c r="J31" s="19"/>
      <c r="K31" s="19"/>
      <c r="L31" s="20" t="str">
        <f t="shared" si="10"/>
        <v/>
      </c>
      <c r="M31" s="15" t="str">
        <f t="shared" si="11"/>
        <v/>
      </c>
      <c r="N31" s="113"/>
      <c r="O31" s="21"/>
      <c r="P31" s="21">
        <v>0</v>
      </c>
      <c r="Q31" s="22">
        <f t="shared" si="16"/>
        <v>0</v>
      </c>
      <c r="R31" s="22">
        <f t="shared" si="12"/>
        <v>0</v>
      </c>
      <c r="S31" s="39" t="str">
        <f t="shared" si="13"/>
        <v/>
      </c>
      <c r="T31" s="39" t="str">
        <f t="shared" si="14"/>
        <v/>
      </c>
      <c r="U31" s="39" t="str">
        <f t="shared" si="15"/>
        <v/>
      </c>
    </row>
    <row r="32" spans="2:21" ht="12.75" customHeight="1" x14ac:dyDescent="0.2">
      <c r="B32" s="15" t="str">
        <f t="shared" si="6"/>
        <v/>
      </c>
      <c r="C32" s="15" t="str">
        <f>IF(E32="","",INT((E32-SUM(MOD(DATE(YEAR(E32-MOD(E32-2,7)+3),1,2),{1E+99;7})*{1;-1})+5)/7))</f>
        <v/>
      </c>
      <c r="D32" s="16" t="str">
        <f t="shared" si="7"/>
        <v/>
      </c>
      <c r="E32" s="17"/>
      <c r="F32" s="18"/>
      <c r="G32" s="20" t="str">
        <f t="shared" si="8"/>
        <v/>
      </c>
      <c r="H32" s="18"/>
      <c r="I32" s="15" t="str">
        <f t="shared" si="9"/>
        <v/>
      </c>
      <c r="J32" s="19"/>
      <c r="K32" s="19"/>
      <c r="L32" s="20" t="str">
        <f t="shared" si="10"/>
        <v/>
      </c>
      <c r="M32" s="15" t="str">
        <f t="shared" si="11"/>
        <v/>
      </c>
      <c r="N32" s="113"/>
      <c r="O32" s="21"/>
      <c r="P32" s="21">
        <v>0</v>
      </c>
      <c r="Q32" s="22">
        <f t="shared" si="16"/>
        <v>0</v>
      </c>
      <c r="R32" s="22">
        <f t="shared" si="12"/>
        <v>0</v>
      </c>
      <c r="S32" s="39" t="str">
        <f t="shared" si="13"/>
        <v/>
      </c>
      <c r="T32" s="39" t="str">
        <f t="shared" si="14"/>
        <v/>
      </c>
      <c r="U32" s="39" t="str">
        <f t="shared" si="15"/>
        <v/>
      </c>
    </row>
    <row r="33" spans="2:21" ht="12.75" customHeight="1" x14ac:dyDescent="0.15">
      <c r="B33" s="15" t="str">
        <f t="shared" si="6"/>
        <v/>
      </c>
      <c r="C33" s="15" t="str">
        <f>IF(E33="","",INT((E33-SUM(MOD(DATE(YEAR(E33-MOD(E33-2,7)+3),1,2),{1E+99;7})*{1;-1})+5)/7))</f>
        <v/>
      </c>
      <c r="D33" s="16" t="str">
        <f t="shared" si="7"/>
        <v/>
      </c>
      <c r="E33" s="17"/>
      <c r="F33" s="18"/>
      <c r="G33" s="20" t="str">
        <f t="shared" si="8"/>
        <v/>
      </c>
      <c r="H33" s="18"/>
      <c r="I33" s="15" t="str">
        <f t="shared" si="9"/>
        <v/>
      </c>
      <c r="J33" s="19"/>
      <c r="K33" s="19"/>
      <c r="L33" s="20" t="str">
        <f t="shared" si="10"/>
        <v/>
      </c>
      <c r="M33" s="15" t="str">
        <f t="shared" si="11"/>
        <v/>
      </c>
      <c r="N33" s="113"/>
      <c r="O33" s="21"/>
      <c r="P33" s="21">
        <v>0</v>
      </c>
      <c r="Q33" s="22">
        <f t="shared" si="16"/>
        <v>0</v>
      </c>
      <c r="R33" s="22">
        <f t="shared" si="12"/>
        <v>0</v>
      </c>
      <c r="S33" s="39" t="str">
        <f t="shared" si="13"/>
        <v/>
      </c>
      <c r="T33" s="39" t="str">
        <f t="shared" si="14"/>
        <v/>
      </c>
      <c r="U33" s="39" t="str">
        <f t="shared" si="15"/>
        <v/>
      </c>
    </row>
    <row r="34" spans="2:21" ht="12.75" customHeight="1" x14ac:dyDescent="0.15">
      <c r="B34" s="15" t="str">
        <f t="shared" si="6"/>
        <v/>
      </c>
      <c r="C34" s="15" t="str">
        <f>IF(E34="","",INT((E34-SUM(MOD(DATE(YEAR(E34-MOD(E34-2,7)+3),1,2),{1E+99;7})*{1;-1})+5)/7))</f>
        <v/>
      </c>
      <c r="D34" s="16" t="str">
        <f t="shared" si="7"/>
        <v/>
      </c>
      <c r="E34" s="17"/>
      <c r="F34" s="18"/>
      <c r="G34" s="20" t="str">
        <f t="shared" si="8"/>
        <v/>
      </c>
      <c r="H34" s="18"/>
      <c r="I34" s="15" t="str">
        <f t="shared" si="9"/>
        <v/>
      </c>
      <c r="J34" s="19"/>
      <c r="K34" s="19"/>
      <c r="L34" s="20" t="str">
        <f t="shared" si="10"/>
        <v/>
      </c>
      <c r="M34" s="15" t="str">
        <f t="shared" si="11"/>
        <v/>
      </c>
      <c r="N34" s="113"/>
      <c r="O34" s="21"/>
      <c r="P34" s="21">
        <v>0</v>
      </c>
      <c r="Q34" s="22">
        <f t="shared" si="16"/>
        <v>0</v>
      </c>
      <c r="R34" s="22">
        <f t="shared" si="12"/>
        <v>0</v>
      </c>
      <c r="S34" s="39" t="str">
        <f t="shared" si="13"/>
        <v/>
      </c>
      <c r="T34" s="39" t="str">
        <f t="shared" si="14"/>
        <v/>
      </c>
      <c r="U34" s="39" t="str">
        <f t="shared" si="15"/>
        <v/>
      </c>
    </row>
    <row r="35" spans="2:21" ht="12.75" customHeight="1" x14ac:dyDescent="0.15">
      <c r="B35" s="15" t="str">
        <f t="shared" si="6"/>
        <v/>
      </c>
      <c r="C35" s="15" t="str">
        <f>IF(E35="","",INT((E35-SUM(MOD(DATE(YEAR(E35-MOD(E35-2,7)+3),1,2),{1E+99;7})*{1;-1})+5)/7))</f>
        <v/>
      </c>
      <c r="D35" s="16" t="str">
        <f t="shared" si="7"/>
        <v/>
      </c>
      <c r="E35" s="17"/>
      <c r="F35" s="18"/>
      <c r="G35" s="20" t="str">
        <f t="shared" si="8"/>
        <v/>
      </c>
      <c r="H35" s="18"/>
      <c r="I35" s="15" t="str">
        <f t="shared" si="9"/>
        <v/>
      </c>
      <c r="J35" s="19"/>
      <c r="K35" s="19"/>
      <c r="L35" s="20" t="str">
        <f t="shared" si="10"/>
        <v/>
      </c>
      <c r="M35" s="15" t="str">
        <f t="shared" si="11"/>
        <v/>
      </c>
      <c r="N35" s="113"/>
      <c r="O35" s="21"/>
      <c r="P35" s="21">
        <v>0</v>
      </c>
      <c r="Q35" s="22">
        <f t="shared" si="16"/>
        <v>0</v>
      </c>
      <c r="R35" s="22">
        <f t="shared" si="12"/>
        <v>0</v>
      </c>
      <c r="S35" s="39" t="str">
        <f t="shared" si="13"/>
        <v/>
      </c>
      <c r="T35" s="39" t="str">
        <f t="shared" si="14"/>
        <v/>
      </c>
      <c r="U35" s="39" t="str">
        <f t="shared" si="15"/>
        <v/>
      </c>
    </row>
    <row r="36" spans="2:21" ht="12.75" customHeight="1" x14ac:dyDescent="0.15">
      <c r="B36" s="15" t="str">
        <f t="shared" si="6"/>
        <v/>
      </c>
      <c r="C36" s="15" t="str">
        <f>IF(E36="","",INT((E36-SUM(MOD(DATE(YEAR(E36-MOD(E36-2,7)+3),1,2),{1E+99;7})*{1;-1})+5)/7))</f>
        <v/>
      </c>
      <c r="D36" s="16" t="str">
        <f t="shared" si="7"/>
        <v/>
      </c>
      <c r="E36" s="17"/>
      <c r="F36" s="18"/>
      <c r="G36" s="20" t="str">
        <f t="shared" si="8"/>
        <v/>
      </c>
      <c r="H36" s="18"/>
      <c r="I36" s="15" t="str">
        <f t="shared" si="9"/>
        <v/>
      </c>
      <c r="J36" s="19"/>
      <c r="K36" s="19"/>
      <c r="L36" s="20" t="str">
        <f t="shared" si="10"/>
        <v/>
      </c>
      <c r="M36" s="15" t="str">
        <f t="shared" si="11"/>
        <v/>
      </c>
      <c r="N36" s="113"/>
      <c r="O36" s="21"/>
      <c r="P36" s="21">
        <v>0</v>
      </c>
      <c r="Q36" s="22">
        <f t="shared" si="16"/>
        <v>0</v>
      </c>
      <c r="R36" s="22">
        <f t="shared" si="12"/>
        <v>0</v>
      </c>
      <c r="S36" s="39" t="str">
        <f t="shared" si="13"/>
        <v/>
      </c>
      <c r="T36" s="39" t="str">
        <f t="shared" si="14"/>
        <v/>
      </c>
      <c r="U36" s="39" t="str">
        <f t="shared" si="15"/>
        <v/>
      </c>
    </row>
    <row r="37" spans="2:21" ht="12.75" customHeight="1" x14ac:dyDescent="0.15">
      <c r="B37" s="15" t="str">
        <f t="shared" si="6"/>
        <v/>
      </c>
      <c r="C37" s="15" t="str">
        <f>IF(E37="","",INT((E37-SUM(MOD(DATE(YEAR(E37-MOD(E37-2,7)+3),1,2),{1E+99;7})*{1;-1})+5)/7))</f>
        <v/>
      </c>
      <c r="D37" s="16" t="str">
        <f t="shared" si="7"/>
        <v/>
      </c>
      <c r="E37" s="17"/>
      <c r="F37" s="18"/>
      <c r="G37" s="20" t="str">
        <f t="shared" si="8"/>
        <v/>
      </c>
      <c r="H37" s="18"/>
      <c r="I37" s="15" t="str">
        <f t="shared" si="9"/>
        <v/>
      </c>
      <c r="J37" s="19"/>
      <c r="K37" s="19"/>
      <c r="L37" s="20" t="str">
        <f t="shared" si="10"/>
        <v/>
      </c>
      <c r="M37" s="15" t="str">
        <f t="shared" si="11"/>
        <v/>
      </c>
      <c r="N37" s="113"/>
      <c r="O37" s="21"/>
      <c r="P37" s="21">
        <v>0</v>
      </c>
      <c r="Q37" s="22">
        <f t="shared" si="16"/>
        <v>0</v>
      </c>
      <c r="R37" s="22">
        <f t="shared" si="12"/>
        <v>0</v>
      </c>
      <c r="S37" s="39" t="str">
        <f t="shared" si="13"/>
        <v/>
      </c>
      <c r="T37" s="39" t="str">
        <f t="shared" si="14"/>
        <v/>
      </c>
      <c r="U37" s="39" t="str">
        <f t="shared" si="15"/>
        <v/>
      </c>
    </row>
    <row r="38" spans="2:21" ht="12.75" customHeight="1" x14ac:dyDescent="0.15">
      <c r="B38" s="15" t="str">
        <f t="shared" si="6"/>
        <v/>
      </c>
      <c r="C38" s="15" t="str">
        <f>IF(E38="","",INT((E38-SUM(MOD(DATE(YEAR(E38-MOD(E38-2,7)+3),1,2),{1E+99;7})*{1;-1})+5)/7))</f>
        <v/>
      </c>
      <c r="D38" s="16" t="str">
        <f t="shared" si="7"/>
        <v/>
      </c>
      <c r="E38" s="17"/>
      <c r="F38" s="18"/>
      <c r="G38" s="20" t="str">
        <f t="shared" si="8"/>
        <v/>
      </c>
      <c r="H38" s="18"/>
      <c r="I38" s="15" t="str">
        <f t="shared" si="9"/>
        <v/>
      </c>
      <c r="J38" s="19"/>
      <c r="K38" s="19"/>
      <c r="L38" s="20" t="str">
        <f t="shared" si="10"/>
        <v/>
      </c>
      <c r="M38" s="15" t="str">
        <f t="shared" si="11"/>
        <v/>
      </c>
      <c r="N38" s="113"/>
      <c r="O38" s="21"/>
      <c r="P38" s="21">
        <v>0</v>
      </c>
      <c r="Q38" s="22">
        <f t="shared" si="16"/>
        <v>0</v>
      </c>
      <c r="R38" s="22">
        <f t="shared" si="12"/>
        <v>0</v>
      </c>
      <c r="S38" s="39" t="str">
        <f t="shared" si="13"/>
        <v/>
      </c>
      <c r="T38" s="39" t="str">
        <f t="shared" si="14"/>
        <v/>
      </c>
      <c r="U38" s="39" t="str">
        <f t="shared" si="15"/>
        <v/>
      </c>
    </row>
    <row r="39" spans="2:21" ht="12.75" customHeight="1" x14ac:dyDescent="0.15">
      <c r="B39" s="15" t="str">
        <f t="shared" si="6"/>
        <v/>
      </c>
      <c r="C39" s="15" t="str">
        <f>IF(E39="","",INT((E39-SUM(MOD(DATE(YEAR(E39-MOD(E39-2,7)+3),1,2),{1E+99;7})*{1;-1})+5)/7))</f>
        <v/>
      </c>
      <c r="D39" s="16" t="str">
        <f t="shared" si="7"/>
        <v/>
      </c>
      <c r="E39" s="17"/>
      <c r="F39" s="18"/>
      <c r="G39" s="20" t="str">
        <f t="shared" si="8"/>
        <v/>
      </c>
      <c r="H39" s="18"/>
      <c r="I39" s="15" t="str">
        <f t="shared" si="9"/>
        <v/>
      </c>
      <c r="J39" s="19"/>
      <c r="K39" s="19"/>
      <c r="L39" s="20" t="str">
        <f t="shared" si="10"/>
        <v/>
      </c>
      <c r="M39" s="15" t="str">
        <f t="shared" si="11"/>
        <v/>
      </c>
      <c r="N39" s="113"/>
      <c r="O39" s="21"/>
      <c r="P39" s="21">
        <v>0</v>
      </c>
      <c r="Q39" s="22">
        <f t="shared" si="16"/>
        <v>0</v>
      </c>
      <c r="R39" s="22">
        <f t="shared" si="12"/>
        <v>0</v>
      </c>
      <c r="S39" s="39" t="str">
        <f t="shared" si="13"/>
        <v/>
      </c>
      <c r="T39" s="39" t="str">
        <f t="shared" si="14"/>
        <v/>
      </c>
      <c r="U39" s="39" t="str">
        <f t="shared" si="15"/>
        <v/>
      </c>
    </row>
    <row r="40" spans="2:21" ht="12.75" customHeight="1" x14ac:dyDescent="0.15">
      <c r="B40" s="15" t="str">
        <f t="shared" si="6"/>
        <v/>
      </c>
      <c r="C40" s="15" t="str">
        <f>IF(E40="","",INT((E40-SUM(MOD(DATE(YEAR(E40-MOD(E40-2,7)+3),1,2),{1E+99;7})*{1;-1})+5)/7))</f>
        <v/>
      </c>
      <c r="D40" s="16" t="str">
        <f t="shared" si="7"/>
        <v/>
      </c>
      <c r="E40" s="17"/>
      <c r="F40" s="18"/>
      <c r="G40" s="20" t="str">
        <f t="shared" si="8"/>
        <v/>
      </c>
      <c r="H40" s="18"/>
      <c r="I40" s="15" t="str">
        <f t="shared" si="9"/>
        <v/>
      </c>
      <c r="J40" s="19"/>
      <c r="K40" s="19"/>
      <c r="L40" s="20" t="str">
        <f t="shared" si="10"/>
        <v/>
      </c>
      <c r="M40" s="15" t="str">
        <f t="shared" si="11"/>
        <v/>
      </c>
      <c r="N40" s="113"/>
      <c r="O40" s="21"/>
      <c r="P40" s="21">
        <v>0</v>
      </c>
      <c r="Q40" s="22">
        <f t="shared" si="16"/>
        <v>0</v>
      </c>
      <c r="R40" s="22">
        <f t="shared" si="12"/>
        <v>0</v>
      </c>
      <c r="S40" s="39" t="str">
        <f t="shared" si="13"/>
        <v/>
      </c>
      <c r="T40" s="39" t="str">
        <f t="shared" si="14"/>
        <v/>
      </c>
      <c r="U40" s="39" t="str">
        <f t="shared" si="15"/>
        <v/>
      </c>
    </row>
    <row r="41" spans="2:21" ht="12.75" customHeight="1" x14ac:dyDescent="0.15">
      <c r="B41" s="15" t="str">
        <f t="shared" si="6"/>
        <v/>
      </c>
      <c r="C41" s="15" t="str">
        <f>IF(E41="","",INT((E41-SUM(MOD(DATE(YEAR(E41-MOD(E41-2,7)+3),1,2),{1E+99;7})*{1;-1})+5)/7))</f>
        <v/>
      </c>
      <c r="D41" s="16" t="str">
        <f t="shared" si="7"/>
        <v/>
      </c>
      <c r="E41" s="17"/>
      <c r="F41" s="18"/>
      <c r="G41" s="20" t="str">
        <f t="shared" si="8"/>
        <v/>
      </c>
      <c r="H41" s="18"/>
      <c r="I41" s="15" t="str">
        <f t="shared" si="9"/>
        <v/>
      </c>
      <c r="J41" s="19"/>
      <c r="K41" s="19"/>
      <c r="L41" s="20" t="str">
        <f t="shared" si="10"/>
        <v/>
      </c>
      <c r="M41" s="15" t="str">
        <f t="shared" si="11"/>
        <v/>
      </c>
      <c r="N41" s="113"/>
      <c r="O41" s="21"/>
      <c r="P41" s="21">
        <v>0</v>
      </c>
      <c r="Q41" s="22">
        <f t="shared" si="16"/>
        <v>0</v>
      </c>
      <c r="R41" s="22">
        <f t="shared" si="12"/>
        <v>0</v>
      </c>
      <c r="S41" s="39" t="str">
        <f t="shared" si="13"/>
        <v/>
      </c>
      <c r="T41" s="39" t="str">
        <f t="shared" si="14"/>
        <v/>
      </c>
      <c r="U41" s="39" t="str">
        <f t="shared" si="15"/>
        <v/>
      </c>
    </row>
    <row r="42" spans="2:21" ht="12.75" customHeight="1" x14ac:dyDescent="0.15">
      <c r="B42" s="15" t="str">
        <f t="shared" si="6"/>
        <v/>
      </c>
      <c r="C42" s="15" t="str">
        <f>IF(E42="","",INT((E42-SUM(MOD(DATE(YEAR(E42-MOD(E42-2,7)+3),1,2),{1E+99;7})*{1;-1})+5)/7))</f>
        <v/>
      </c>
      <c r="D42" s="16" t="str">
        <f t="shared" si="7"/>
        <v/>
      </c>
      <c r="E42" s="17"/>
      <c r="F42" s="18"/>
      <c r="G42" s="20" t="str">
        <f t="shared" si="8"/>
        <v/>
      </c>
      <c r="H42" s="18"/>
      <c r="I42" s="15" t="str">
        <f t="shared" si="9"/>
        <v/>
      </c>
      <c r="J42" s="19"/>
      <c r="K42" s="19"/>
      <c r="L42" s="20" t="str">
        <f t="shared" si="10"/>
        <v/>
      </c>
      <c r="M42" s="15" t="str">
        <f t="shared" si="11"/>
        <v/>
      </c>
      <c r="N42" s="113"/>
      <c r="O42" s="21"/>
      <c r="P42" s="21">
        <v>0</v>
      </c>
      <c r="Q42" s="22">
        <f t="shared" si="16"/>
        <v>0</v>
      </c>
      <c r="R42" s="22">
        <f t="shared" si="12"/>
        <v>0</v>
      </c>
      <c r="S42" s="39" t="str">
        <f t="shared" si="13"/>
        <v/>
      </c>
      <c r="T42" s="39" t="str">
        <f t="shared" si="14"/>
        <v/>
      </c>
      <c r="U42" s="39" t="str">
        <f t="shared" si="15"/>
        <v/>
      </c>
    </row>
    <row r="43" spans="2:21" ht="12.75" customHeight="1" x14ac:dyDescent="0.15">
      <c r="B43" s="15" t="str">
        <f t="shared" si="6"/>
        <v/>
      </c>
      <c r="C43" s="15" t="str">
        <f>IF(E43="","",INT((E43-SUM(MOD(DATE(YEAR(E43-MOD(E43-2,7)+3),1,2),{1E+99;7})*{1;-1})+5)/7))</f>
        <v/>
      </c>
      <c r="D43" s="16" t="str">
        <f t="shared" si="7"/>
        <v/>
      </c>
      <c r="E43" s="17"/>
      <c r="F43" s="18"/>
      <c r="G43" s="20" t="str">
        <f t="shared" si="8"/>
        <v/>
      </c>
      <c r="H43" s="18"/>
      <c r="I43" s="15" t="str">
        <f t="shared" si="9"/>
        <v/>
      </c>
      <c r="J43" s="19"/>
      <c r="K43" s="19"/>
      <c r="L43" s="20" t="str">
        <f t="shared" si="10"/>
        <v/>
      </c>
      <c r="M43" s="15" t="str">
        <f t="shared" si="11"/>
        <v/>
      </c>
      <c r="N43" s="113"/>
      <c r="O43" s="21"/>
      <c r="P43" s="21">
        <v>0</v>
      </c>
      <c r="Q43" s="22">
        <f t="shared" si="16"/>
        <v>0</v>
      </c>
      <c r="R43" s="22">
        <f t="shared" si="12"/>
        <v>0</v>
      </c>
      <c r="S43" s="39" t="str">
        <f t="shared" si="13"/>
        <v/>
      </c>
      <c r="T43" s="39" t="str">
        <f t="shared" si="14"/>
        <v/>
      </c>
      <c r="U43" s="39" t="str">
        <f t="shared" si="15"/>
        <v/>
      </c>
    </row>
    <row r="44" spans="2:21" ht="12.75" customHeight="1" x14ac:dyDescent="0.15">
      <c r="B44" s="15" t="str">
        <f t="shared" si="6"/>
        <v/>
      </c>
      <c r="C44" s="15" t="str">
        <f>IF(E44="","",INT((E44-SUM(MOD(DATE(YEAR(E44-MOD(E44-2,7)+3),1,2),{1E+99;7})*{1;-1})+5)/7))</f>
        <v/>
      </c>
      <c r="D44" s="16" t="str">
        <f t="shared" si="7"/>
        <v/>
      </c>
      <c r="E44" s="17"/>
      <c r="F44" s="18"/>
      <c r="G44" s="20" t="str">
        <f t="shared" si="8"/>
        <v/>
      </c>
      <c r="H44" s="18"/>
      <c r="I44" s="15" t="str">
        <f t="shared" si="9"/>
        <v/>
      </c>
      <c r="J44" s="19"/>
      <c r="K44" s="19"/>
      <c r="L44" s="20" t="str">
        <f t="shared" si="10"/>
        <v/>
      </c>
      <c r="M44" s="15" t="str">
        <f t="shared" si="11"/>
        <v/>
      </c>
      <c r="N44" s="113"/>
      <c r="O44" s="21"/>
      <c r="P44" s="21">
        <v>0</v>
      </c>
      <c r="Q44" s="22">
        <f t="shared" si="16"/>
        <v>0</v>
      </c>
      <c r="R44" s="22">
        <f t="shared" si="12"/>
        <v>0</v>
      </c>
      <c r="S44" s="39"/>
      <c r="T44" s="39"/>
      <c r="U44" s="39" t="str">
        <f t="shared" si="15"/>
        <v/>
      </c>
    </row>
    <row r="45" spans="2:21" ht="12.75" customHeight="1" x14ac:dyDescent="0.15">
      <c r="B45" s="15" t="str">
        <f t="shared" si="6"/>
        <v/>
      </c>
      <c r="C45" s="15" t="str">
        <f>IF(E45="","",INT((E45-SUM(MOD(DATE(YEAR(E45-MOD(E45-2,7)+3),1,2),{1E+99;7})*{1;-1})+5)/7))</f>
        <v/>
      </c>
      <c r="D45" s="16" t="str">
        <f t="shared" si="7"/>
        <v/>
      </c>
      <c r="E45" s="17"/>
      <c r="F45" s="18"/>
      <c r="G45" s="20" t="str">
        <f t="shared" si="8"/>
        <v/>
      </c>
      <c r="H45" s="18"/>
      <c r="I45" s="15" t="str">
        <f t="shared" si="9"/>
        <v/>
      </c>
      <c r="J45" s="19"/>
      <c r="K45" s="19"/>
      <c r="L45" s="20" t="str">
        <f t="shared" si="10"/>
        <v/>
      </c>
      <c r="M45" s="15" t="str">
        <f t="shared" si="11"/>
        <v/>
      </c>
      <c r="N45" s="113"/>
      <c r="O45" s="21"/>
      <c r="P45" s="21">
        <v>0</v>
      </c>
      <c r="Q45" s="22">
        <f t="shared" si="16"/>
        <v>0</v>
      </c>
      <c r="R45" s="22">
        <f t="shared" si="12"/>
        <v>0</v>
      </c>
      <c r="S45" s="39" t="str">
        <f t="shared" si="13"/>
        <v/>
      </c>
      <c r="T45" s="39" t="str">
        <f t="shared" si="14"/>
        <v/>
      </c>
      <c r="U45" s="39" t="str">
        <f t="shared" si="15"/>
        <v/>
      </c>
    </row>
    <row r="46" spans="2:21" ht="12.75" customHeight="1" x14ac:dyDescent="0.15">
      <c r="B46" s="15" t="str">
        <f t="shared" si="6"/>
        <v/>
      </c>
      <c r="C46" s="15" t="str">
        <f>IF(E46="","",INT((E46-SUM(MOD(DATE(YEAR(E46-MOD(E46-2,7)+3),1,2),{1E+99;7})*{1;-1})+5)/7))</f>
        <v/>
      </c>
      <c r="D46" s="16" t="str">
        <f t="shared" si="7"/>
        <v/>
      </c>
      <c r="E46" s="17"/>
      <c r="F46" s="18"/>
      <c r="G46" s="20" t="str">
        <f t="shared" si="8"/>
        <v/>
      </c>
      <c r="H46" s="18"/>
      <c r="I46" s="15" t="str">
        <f t="shared" si="9"/>
        <v/>
      </c>
      <c r="J46" s="19"/>
      <c r="K46" s="19"/>
      <c r="L46" s="20" t="str">
        <f t="shared" si="10"/>
        <v/>
      </c>
      <c r="M46" s="15" t="str">
        <f t="shared" si="11"/>
        <v/>
      </c>
      <c r="N46" s="113"/>
      <c r="O46" s="21"/>
      <c r="P46" s="21">
        <v>0</v>
      </c>
      <c r="Q46" s="22">
        <f t="shared" si="16"/>
        <v>0</v>
      </c>
      <c r="R46" s="22">
        <f t="shared" si="12"/>
        <v>0</v>
      </c>
      <c r="S46" s="39" t="str">
        <f t="shared" si="13"/>
        <v/>
      </c>
      <c r="T46" s="39" t="str">
        <f t="shared" si="14"/>
        <v/>
      </c>
      <c r="U46" s="39" t="str">
        <f t="shared" si="15"/>
        <v/>
      </c>
    </row>
    <row r="47" spans="2:21" ht="12.75" customHeight="1" x14ac:dyDescent="0.15">
      <c r="B47" s="15" t="str">
        <f t="shared" si="6"/>
        <v/>
      </c>
      <c r="C47" s="15" t="str">
        <f>IF(E47="","",INT((E47-SUM(MOD(DATE(YEAR(E47-MOD(E47-2,7)+3),1,2),{1E+99;7})*{1;-1})+5)/7))</f>
        <v/>
      </c>
      <c r="D47" s="16" t="str">
        <f t="shared" si="7"/>
        <v/>
      </c>
      <c r="E47" s="17"/>
      <c r="F47" s="18"/>
      <c r="G47" s="20" t="str">
        <f t="shared" si="8"/>
        <v/>
      </c>
      <c r="H47" s="18"/>
      <c r="I47" s="15" t="str">
        <f t="shared" si="9"/>
        <v/>
      </c>
      <c r="J47" s="19"/>
      <c r="K47" s="19"/>
      <c r="L47" s="20" t="str">
        <f t="shared" si="10"/>
        <v/>
      </c>
      <c r="M47" s="15" t="str">
        <f t="shared" si="11"/>
        <v/>
      </c>
      <c r="N47" s="113"/>
      <c r="O47" s="21"/>
      <c r="P47" s="21">
        <v>0</v>
      </c>
      <c r="Q47" s="22">
        <f t="shared" si="16"/>
        <v>0</v>
      </c>
      <c r="R47" s="22">
        <f t="shared" si="12"/>
        <v>0</v>
      </c>
      <c r="S47" s="39" t="str">
        <f t="shared" si="13"/>
        <v/>
      </c>
      <c r="T47" s="39" t="str">
        <f t="shared" si="14"/>
        <v/>
      </c>
      <c r="U47" s="39" t="str">
        <f t="shared" si="15"/>
        <v/>
      </c>
    </row>
    <row r="48" spans="2:21" ht="12.75" customHeight="1" x14ac:dyDescent="0.15">
      <c r="B48" s="15" t="str">
        <f t="shared" si="6"/>
        <v/>
      </c>
      <c r="C48" s="15" t="str">
        <f>IF(E48="","",INT((E48-SUM(MOD(DATE(YEAR(E48-MOD(E48-2,7)+3),1,2),{1E+99;7})*{1;-1})+5)/7))</f>
        <v/>
      </c>
      <c r="D48" s="16" t="str">
        <f t="shared" si="7"/>
        <v/>
      </c>
      <c r="E48" s="17"/>
      <c r="F48" s="18"/>
      <c r="G48" s="20" t="str">
        <f t="shared" si="8"/>
        <v/>
      </c>
      <c r="H48" s="18"/>
      <c r="I48" s="15" t="str">
        <f t="shared" si="9"/>
        <v/>
      </c>
      <c r="J48" s="19"/>
      <c r="K48" s="19"/>
      <c r="L48" s="20" t="str">
        <f t="shared" si="10"/>
        <v/>
      </c>
      <c r="M48" s="15" t="str">
        <f t="shared" si="11"/>
        <v/>
      </c>
      <c r="N48" s="113"/>
      <c r="O48" s="21"/>
      <c r="P48" s="21">
        <v>0</v>
      </c>
      <c r="Q48" s="22">
        <f t="shared" si="16"/>
        <v>0</v>
      </c>
      <c r="R48" s="22">
        <f t="shared" si="12"/>
        <v>0</v>
      </c>
      <c r="S48" s="39"/>
      <c r="T48" s="39"/>
      <c r="U48" s="39" t="str">
        <f t="shared" si="15"/>
        <v/>
      </c>
    </row>
    <row r="49" spans="2:21" ht="12.75" customHeight="1" x14ac:dyDescent="0.15">
      <c r="B49" s="15" t="str">
        <f t="shared" si="6"/>
        <v/>
      </c>
      <c r="C49" s="15" t="str">
        <f>IF(E49="","",INT((E49-SUM(MOD(DATE(YEAR(E49-MOD(E49-2,7)+3),1,2),{1E+99;7})*{1;-1})+5)/7))</f>
        <v/>
      </c>
      <c r="D49" s="16" t="str">
        <f t="shared" si="7"/>
        <v/>
      </c>
      <c r="E49" s="17"/>
      <c r="F49" s="18"/>
      <c r="G49" s="20" t="str">
        <f t="shared" si="8"/>
        <v/>
      </c>
      <c r="H49" s="18"/>
      <c r="I49" s="15" t="str">
        <f t="shared" si="9"/>
        <v/>
      </c>
      <c r="J49" s="19"/>
      <c r="K49" s="19"/>
      <c r="L49" s="20" t="str">
        <f t="shared" si="10"/>
        <v/>
      </c>
      <c r="M49" s="15" t="str">
        <f t="shared" si="11"/>
        <v/>
      </c>
      <c r="N49" s="113"/>
      <c r="O49" s="21"/>
      <c r="P49" s="21">
        <v>0</v>
      </c>
      <c r="Q49" s="22">
        <f t="shared" si="16"/>
        <v>0</v>
      </c>
      <c r="R49" s="22">
        <f t="shared" si="12"/>
        <v>0</v>
      </c>
      <c r="S49" s="39"/>
      <c r="T49" s="39"/>
      <c r="U49" s="39" t="str">
        <f t="shared" si="15"/>
        <v/>
      </c>
    </row>
    <row r="50" spans="2:21" ht="12.75" customHeight="1" x14ac:dyDescent="0.15">
      <c r="B50" s="15" t="str">
        <f t="shared" si="6"/>
        <v/>
      </c>
      <c r="C50" s="15" t="str">
        <f>IF(E50="","",INT((E50-SUM(MOD(DATE(YEAR(E50-MOD(E50-2,7)+3),1,2),{1E+99;7})*{1;-1})+5)/7))</f>
        <v/>
      </c>
      <c r="D50" s="16" t="str">
        <f t="shared" si="7"/>
        <v/>
      </c>
      <c r="E50" s="17"/>
      <c r="F50" s="18"/>
      <c r="G50" s="20" t="str">
        <f t="shared" si="8"/>
        <v/>
      </c>
      <c r="H50" s="18"/>
      <c r="I50" s="15" t="str">
        <f t="shared" si="9"/>
        <v/>
      </c>
      <c r="J50" s="19"/>
      <c r="K50" s="19"/>
      <c r="L50" s="20" t="str">
        <f t="shared" si="10"/>
        <v/>
      </c>
      <c r="M50" s="15" t="str">
        <f t="shared" si="11"/>
        <v/>
      </c>
      <c r="N50" s="113"/>
      <c r="O50" s="21"/>
      <c r="P50" s="21">
        <v>0</v>
      </c>
      <c r="Q50" s="22">
        <f t="shared" si="16"/>
        <v>0</v>
      </c>
      <c r="R50" s="22">
        <f t="shared" si="12"/>
        <v>0</v>
      </c>
      <c r="S50" s="39"/>
      <c r="T50" s="39"/>
      <c r="U50" s="39" t="str">
        <f t="shared" si="15"/>
        <v/>
      </c>
    </row>
    <row r="51" spans="2:21" ht="12.75" customHeight="1" x14ac:dyDescent="0.15">
      <c r="B51" s="15" t="str">
        <f t="shared" si="6"/>
        <v/>
      </c>
      <c r="C51" s="15" t="str">
        <f>IF(E51="","",INT((E51-SUM(MOD(DATE(YEAR(E51-MOD(E51-2,7)+3),1,2),{1E+99;7})*{1;-1})+5)/7))</f>
        <v/>
      </c>
      <c r="D51" s="16" t="str">
        <f t="shared" si="7"/>
        <v/>
      </c>
      <c r="E51" s="17"/>
      <c r="F51" s="18"/>
      <c r="G51" s="20" t="str">
        <f t="shared" si="8"/>
        <v/>
      </c>
      <c r="H51" s="18"/>
      <c r="I51" s="15" t="str">
        <f t="shared" si="9"/>
        <v/>
      </c>
      <c r="J51" s="19"/>
      <c r="K51" s="19"/>
      <c r="L51" s="20" t="str">
        <f t="shared" si="10"/>
        <v/>
      </c>
      <c r="M51" s="15" t="str">
        <f t="shared" si="11"/>
        <v/>
      </c>
      <c r="N51" s="113"/>
      <c r="O51" s="21"/>
      <c r="P51" s="21">
        <v>0</v>
      </c>
      <c r="Q51" s="22">
        <f t="shared" si="16"/>
        <v>0</v>
      </c>
      <c r="R51" s="22">
        <f t="shared" si="12"/>
        <v>0</v>
      </c>
      <c r="S51" s="39"/>
      <c r="T51" s="39"/>
      <c r="U51" s="39" t="str">
        <f t="shared" si="15"/>
        <v/>
      </c>
    </row>
    <row r="52" spans="2:21" ht="12.75" customHeight="1" x14ac:dyDescent="0.15">
      <c r="B52" s="15" t="str">
        <f t="shared" si="6"/>
        <v/>
      </c>
      <c r="C52" s="15" t="str">
        <f>IF(E52="","",INT((E52-SUM(MOD(DATE(YEAR(E52-MOD(E52-2,7)+3),1,2),{1E+99;7})*{1;-1})+5)/7))</f>
        <v/>
      </c>
      <c r="D52" s="16" t="str">
        <f t="shared" si="7"/>
        <v/>
      </c>
      <c r="E52" s="17"/>
      <c r="F52" s="18"/>
      <c r="G52" s="20" t="str">
        <f t="shared" si="8"/>
        <v/>
      </c>
      <c r="H52" s="18"/>
      <c r="I52" s="15" t="str">
        <f t="shared" si="9"/>
        <v/>
      </c>
      <c r="J52" s="19"/>
      <c r="K52" s="19"/>
      <c r="L52" s="20" t="str">
        <f t="shared" si="10"/>
        <v/>
      </c>
      <c r="M52" s="15" t="str">
        <f t="shared" si="11"/>
        <v/>
      </c>
      <c r="N52" s="113"/>
      <c r="O52" s="21"/>
      <c r="P52" s="21">
        <v>0</v>
      </c>
      <c r="Q52" s="22">
        <f t="shared" si="16"/>
        <v>0</v>
      </c>
      <c r="R52" s="22">
        <f t="shared" si="12"/>
        <v>0</v>
      </c>
      <c r="S52" s="39"/>
      <c r="T52" s="39"/>
      <c r="U52" s="39" t="str">
        <f t="shared" si="15"/>
        <v/>
      </c>
    </row>
    <row r="53" spans="2:21" ht="12.75" customHeight="1" x14ac:dyDescent="0.15">
      <c r="B53" s="15" t="str">
        <f t="shared" si="6"/>
        <v/>
      </c>
      <c r="C53" s="15" t="str">
        <f>IF(E53="","",INT((E53-SUM(MOD(DATE(YEAR(E53-MOD(E53-2,7)+3),1,2),{1E+99;7})*{1;-1})+5)/7))</f>
        <v/>
      </c>
      <c r="D53" s="16" t="str">
        <f t="shared" si="7"/>
        <v/>
      </c>
      <c r="E53" s="17"/>
      <c r="F53" s="18"/>
      <c r="G53" s="20" t="str">
        <f t="shared" si="8"/>
        <v/>
      </c>
      <c r="H53" s="18"/>
      <c r="I53" s="15" t="str">
        <f t="shared" si="9"/>
        <v/>
      </c>
      <c r="J53" s="19"/>
      <c r="K53" s="19"/>
      <c r="L53" s="20" t="str">
        <f t="shared" si="10"/>
        <v/>
      </c>
      <c r="M53" s="15" t="str">
        <f t="shared" si="11"/>
        <v/>
      </c>
      <c r="N53" s="113"/>
      <c r="O53" s="21"/>
      <c r="P53" s="21">
        <v>0</v>
      </c>
      <c r="Q53" s="22">
        <f t="shared" si="16"/>
        <v>0</v>
      </c>
      <c r="R53" s="22">
        <f t="shared" si="12"/>
        <v>0</v>
      </c>
      <c r="S53" s="39"/>
      <c r="T53" s="39"/>
      <c r="U53" s="39" t="str">
        <f t="shared" si="15"/>
        <v/>
      </c>
    </row>
    <row r="54" spans="2:21" ht="12.75" customHeight="1" x14ac:dyDescent="0.15">
      <c r="B54" s="15" t="str">
        <f t="shared" si="6"/>
        <v/>
      </c>
      <c r="C54" s="15" t="str">
        <f>IF(E54="","",INT((E54-SUM(MOD(DATE(YEAR(E54-MOD(E54-2,7)+3),1,2),{1E+99;7})*{1;-1})+5)/7))</f>
        <v/>
      </c>
      <c r="D54" s="16" t="str">
        <f t="shared" si="7"/>
        <v/>
      </c>
      <c r="E54" s="17"/>
      <c r="F54" s="18"/>
      <c r="G54" s="20" t="str">
        <f t="shared" si="8"/>
        <v/>
      </c>
      <c r="H54" s="18"/>
      <c r="I54" s="15" t="str">
        <f t="shared" si="9"/>
        <v/>
      </c>
      <c r="J54" s="19"/>
      <c r="K54" s="19"/>
      <c r="L54" s="20" t="str">
        <f t="shared" si="10"/>
        <v/>
      </c>
      <c r="M54" s="15" t="str">
        <f t="shared" si="11"/>
        <v/>
      </c>
      <c r="N54" s="113"/>
      <c r="O54" s="21"/>
      <c r="P54" s="21">
        <v>0</v>
      </c>
      <c r="Q54" s="22">
        <f t="shared" si="16"/>
        <v>0</v>
      </c>
      <c r="R54" s="22">
        <f t="shared" si="12"/>
        <v>0</v>
      </c>
      <c r="S54" s="39"/>
      <c r="T54" s="39"/>
      <c r="U54" s="39" t="str">
        <f t="shared" si="15"/>
        <v/>
      </c>
    </row>
    <row r="55" spans="2:21" ht="12.75" customHeight="1" x14ac:dyDescent="0.15">
      <c r="B55" s="15" t="str">
        <f t="shared" si="6"/>
        <v/>
      </c>
      <c r="C55" s="15" t="str">
        <f>IF(E55="","",INT((E55-SUM(MOD(DATE(YEAR(E55-MOD(E55-2,7)+3),1,2),{1E+99;7})*{1;-1})+5)/7))</f>
        <v/>
      </c>
      <c r="D55" s="16" t="str">
        <f t="shared" si="7"/>
        <v/>
      </c>
      <c r="E55" s="17"/>
      <c r="F55" s="18"/>
      <c r="G55" s="20" t="str">
        <f t="shared" si="8"/>
        <v/>
      </c>
      <c r="H55" s="18"/>
      <c r="I55" s="15" t="str">
        <f t="shared" si="9"/>
        <v/>
      </c>
      <c r="J55" s="19"/>
      <c r="K55" s="19"/>
      <c r="L55" s="20" t="str">
        <f t="shared" si="10"/>
        <v/>
      </c>
      <c r="M55" s="15" t="str">
        <f t="shared" si="11"/>
        <v/>
      </c>
      <c r="N55" s="113"/>
      <c r="O55" s="21"/>
      <c r="P55" s="21">
        <v>0</v>
      </c>
      <c r="Q55" s="22">
        <f t="shared" si="16"/>
        <v>0</v>
      </c>
      <c r="R55" s="22"/>
      <c r="S55" s="39"/>
      <c r="T55" s="39"/>
      <c r="U55" s="39" t="str">
        <f t="shared" si="15"/>
        <v/>
      </c>
    </row>
    <row r="56" spans="2:21" ht="12.75" customHeight="1" x14ac:dyDescent="0.15">
      <c r="B56" s="15" t="str">
        <f t="shared" si="6"/>
        <v/>
      </c>
      <c r="C56" s="15" t="str">
        <f>IF(E56="","",INT((E56-SUM(MOD(DATE(YEAR(E56-MOD(E56-2,7)+3),1,2),{1E+99;7})*{1;-1})+5)/7))</f>
        <v/>
      </c>
      <c r="D56" s="16" t="str">
        <f t="shared" si="7"/>
        <v/>
      </c>
      <c r="E56" s="17"/>
      <c r="F56" s="18"/>
      <c r="G56" s="20" t="str">
        <f t="shared" si="8"/>
        <v/>
      </c>
      <c r="H56" s="18"/>
      <c r="I56" s="15" t="str">
        <f t="shared" si="9"/>
        <v/>
      </c>
      <c r="J56" s="19"/>
      <c r="K56" s="19"/>
      <c r="L56" s="20" t="str">
        <f t="shared" si="10"/>
        <v/>
      </c>
      <c r="M56" s="15" t="str">
        <f t="shared" si="11"/>
        <v/>
      </c>
      <c r="N56" s="113"/>
      <c r="O56" s="21"/>
      <c r="P56" s="21">
        <v>0</v>
      </c>
      <c r="Q56" s="22">
        <f t="shared" si="16"/>
        <v>0</v>
      </c>
      <c r="R56" s="22">
        <f t="shared" si="12"/>
        <v>0</v>
      </c>
      <c r="S56" s="39" t="str">
        <f t="shared" si="13"/>
        <v/>
      </c>
      <c r="T56" s="39" t="str">
        <f t="shared" si="14"/>
        <v/>
      </c>
      <c r="U56" s="39" t="str">
        <f t="shared" si="15"/>
        <v/>
      </c>
    </row>
    <row r="57" spans="2:21" ht="12.75" customHeight="1" x14ac:dyDescent="0.15">
      <c r="B57" s="15" t="str">
        <f t="shared" si="6"/>
        <v/>
      </c>
      <c r="C57" s="15" t="str">
        <f>IF(E57="","",INT((E57-SUM(MOD(DATE(YEAR(E57-MOD(E57-2,7)+3),1,2),{1E+99;7})*{1;-1})+5)/7))</f>
        <v/>
      </c>
      <c r="D57" s="16" t="str">
        <f t="shared" si="7"/>
        <v/>
      </c>
      <c r="E57" s="17"/>
      <c r="F57" s="18"/>
      <c r="G57" s="20" t="str">
        <f t="shared" si="8"/>
        <v/>
      </c>
      <c r="H57" s="18"/>
      <c r="I57" s="15" t="str">
        <f t="shared" si="9"/>
        <v/>
      </c>
      <c r="J57" s="19"/>
      <c r="K57" s="19"/>
      <c r="L57" s="20" t="str">
        <f t="shared" si="10"/>
        <v/>
      </c>
      <c r="M57" s="15" t="str">
        <f t="shared" si="11"/>
        <v/>
      </c>
      <c r="N57" s="113"/>
      <c r="O57" s="21"/>
      <c r="P57" s="21">
        <v>0</v>
      </c>
      <c r="Q57" s="22">
        <f t="shared" si="16"/>
        <v>0</v>
      </c>
      <c r="R57" s="22">
        <f t="shared" si="12"/>
        <v>0</v>
      </c>
      <c r="S57" s="39" t="str">
        <f t="shared" si="13"/>
        <v/>
      </c>
      <c r="T57" s="39" t="str">
        <f t="shared" si="14"/>
        <v/>
      </c>
      <c r="U57" s="39" t="str">
        <f t="shared" si="15"/>
        <v/>
      </c>
    </row>
    <row r="58" spans="2:21" ht="12.75" customHeight="1" x14ac:dyDescent="0.15">
      <c r="B58" s="15" t="str">
        <f t="shared" si="6"/>
        <v/>
      </c>
      <c r="C58" s="15" t="str">
        <f>IF(E58="","",INT((E58-SUM(MOD(DATE(YEAR(E58-MOD(E58-2,7)+3),1,2),{1E+99;7})*{1;-1})+5)/7))</f>
        <v/>
      </c>
      <c r="D58" s="16" t="str">
        <f t="shared" si="7"/>
        <v/>
      </c>
      <c r="E58" s="17"/>
      <c r="F58" s="18"/>
      <c r="G58" s="20" t="str">
        <f t="shared" si="8"/>
        <v/>
      </c>
      <c r="H58" s="18"/>
      <c r="I58" s="15" t="str">
        <f t="shared" si="9"/>
        <v/>
      </c>
      <c r="J58" s="19"/>
      <c r="K58" s="19"/>
      <c r="L58" s="20" t="str">
        <f t="shared" si="10"/>
        <v/>
      </c>
      <c r="M58" s="15" t="str">
        <f t="shared" si="11"/>
        <v/>
      </c>
      <c r="N58" s="113"/>
      <c r="O58" s="21"/>
      <c r="P58" s="21">
        <v>0</v>
      </c>
      <c r="Q58" s="22">
        <f t="shared" si="16"/>
        <v>0</v>
      </c>
      <c r="R58" s="22">
        <f t="shared" si="12"/>
        <v>0</v>
      </c>
      <c r="S58" s="39" t="str">
        <f t="shared" si="13"/>
        <v/>
      </c>
      <c r="T58" s="39" t="str">
        <f t="shared" si="14"/>
        <v/>
      </c>
      <c r="U58" s="39" t="str">
        <f t="shared" si="15"/>
        <v/>
      </c>
    </row>
    <row r="59" spans="2:21" ht="12.75" customHeight="1" x14ac:dyDescent="0.15">
      <c r="B59" s="15" t="str">
        <f t="shared" si="6"/>
        <v/>
      </c>
      <c r="C59" s="15" t="str">
        <f>IF(E59="","",INT((E59-SUM(MOD(DATE(YEAR(E59-MOD(E59-2,7)+3),1,2),{1E+99;7})*{1;-1})+5)/7))</f>
        <v/>
      </c>
      <c r="D59" s="16" t="str">
        <f t="shared" si="7"/>
        <v/>
      </c>
      <c r="E59" s="17"/>
      <c r="F59" s="18"/>
      <c r="G59" s="20" t="str">
        <f t="shared" si="8"/>
        <v/>
      </c>
      <c r="H59" s="18"/>
      <c r="I59" s="15" t="str">
        <f t="shared" si="9"/>
        <v/>
      </c>
      <c r="J59" s="19"/>
      <c r="K59" s="19"/>
      <c r="L59" s="20" t="str">
        <f t="shared" si="10"/>
        <v/>
      </c>
      <c r="M59" s="15" t="str">
        <f t="shared" si="11"/>
        <v/>
      </c>
      <c r="N59" s="113"/>
      <c r="O59" s="21"/>
      <c r="P59" s="21">
        <v>0</v>
      </c>
      <c r="Q59" s="22">
        <f t="shared" si="16"/>
        <v>0</v>
      </c>
      <c r="R59" s="22"/>
      <c r="S59" s="39"/>
      <c r="T59" s="39"/>
      <c r="U59" s="39" t="str">
        <f t="shared" si="15"/>
        <v/>
      </c>
    </row>
    <row r="60" spans="2:21" ht="12.75" customHeight="1" x14ac:dyDescent="0.15">
      <c r="B60" s="15" t="str">
        <f t="shared" si="6"/>
        <v/>
      </c>
      <c r="C60" s="15" t="str">
        <f>IF(E60="","",INT((E60-SUM(MOD(DATE(YEAR(E60-MOD(E60-2,7)+3),1,2),{1E+99;7})*{1;-1})+5)/7))</f>
        <v/>
      </c>
      <c r="D60" s="16" t="str">
        <f t="shared" si="7"/>
        <v/>
      </c>
      <c r="E60" s="17"/>
      <c r="F60" s="18"/>
      <c r="G60" s="20" t="str">
        <f t="shared" si="8"/>
        <v/>
      </c>
      <c r="H60" s="18"/>
      <c r="I60" s="15" t="str">
        <f t="shared" si="9"/>
        <v/>
      </c>
      <c r="J60" s="19"/>
      <c r="K60" s="19"/>
      <c r="L60" s="20" t="str">
        <f t="shared" si="10"/>
        <v/>
      </c>
      <c r="M60" s="15" t="str">
        <f t="shared" si="11"/>
        <v/>
      </c>
      <c r="N60" s="113"/>
      <c r="O60" s="21"/>
      <c r="P60" s="21">
        <v>0</v>
      </c>
      <c r="Q60" s="22">
        <f t="shared" si="16"/>
        <v>0</v>
      </c>
      <c r="R60" s="22">
        <f t="shared" si="12"/>
        <v>0</v>
      </c>
      <c r="S60" s="39" t="str">
        <f t="shared" si="13"/>
        <v/>
      </c>
      <c r="T60" s="39" t="str">
        <f t="shared" si="14"/>
        <v/>
      </c>
      <c r="U60" s="39" t="str">
        <f t="shared" si="15"/>
        <v/>
      </c>
    </row>
    <row r="61" spans="2:21" ht="12.75" customHeight="1" x14ac:dyDescent="0.15">
      <c r="B61" s="15" t="str">
        <f t="shared" si="6"/>
        <v/>
      </c>
      <c r="C61" s="15" t="str">
        <f>IF(E61="","",INT((E61-SUM(MOD(DATE(YEAR(E61-MOD(E61-2,7)+3),1,2),{1E+99;7})*{1;-1})+5)/7))</f>
        <v/>
      </c>
      <c r="D61" s="16" t="str">
        <f t="shared" si="7"/>
        <v/>
      </c>
      <c r="E61" s="17"/>
      <c r="F61" s="18"/>
      <c r="G61" s="20" t="str">
        <f t="shared" si="8"/>
        <v/>
      </c>
      <c r="H61" s="18"/>
      <c r="I61" s="15" t="str">
        <f t="shared" si="9"/>
        <v/>
      </c>
      <c r="J61" s="19"/>
      <c r="K61" s="19"/>
      <c r="L61" s="20" t="str">
        <f t="shared" si="10"/>
        <v/>
      </c>
      <c r="M61" s="15" t="str">
        <f t="shared" si="11"/>
        <v/>
      </c>
      <c r="N61" s="113"/>
      <c r="O61" s="21"/>
      <c r="P61" s="21">
        <v>0</v>
      </c>
      <c r="Q61" s="22">
        <f t="shared" si="16"/>
        <v>0</v>
      </c>
      <c r="R61" s="22">
        <f t="shared" si="12"/>
        <v>0</v>
      </c>
      <c r="S61" s="39" t="str">
        <f t="shared" si="13"/>
        <v/>
      </c>
      <c r="T61" s="39" t="str">
        <f t="shared" si="14"/>
        <v/>
      </c>
      <c r="U61" s="39" t="str">
        <f t="shared" si="15"/>
        <v/>
      </c>
    </row>
    <row r="62" spans="2:21" ht="12.75" customHeight="1" x14ac:dyDescent="0.15">
      <c r="B62" s="15" t="str">
        <f t="shared" si="6"/>
        <v/>
      </c>
      <c r="C62" s="15" t="str">
        <f>IF(E62="","",INT((E62-SUM(MOD(DATE(YEAR(E62-MOD(E62-2,7)+3),1,2),{1E+99;7})*{1;-1})+5)/7))</f>
        <v/>
      </c>
      <c r="D62" s="16" t="str">
        <f t="shared" si="7"/>
        <v/>
      </c>
      <c r="E62" s="17"/>
      <c r="F62" s="18"/>
      <c r="G62" s="20" t="str">
        <f t="shared" si="8"/>
        <v/>
      </c>
      <c r="H62" s="18"/>
      <c r="I62" s="15" t="str">
        <f t="shared" si="9"/>
        <v/>
      </c>
      <c r="J62" s="19"/>
      <c r="K62" s="19"/>
      <c r="L62" s="20" t="str">
        <f t="shared" si="10"/>
        <v/>
      </c>
      <c r="M62" s="15" t="str">
        <f t="shared" si="11"/>
        <v/>
      </c>
      <c r="N62" s="113"/>
      <c r="O62" s="21"/>
      <c r="P62" s="21">
        <v>0</v>
      </c>
      <c r="Q62" s="22">
        <f t="shared" si="16"/>
        <v>0</v>
      </c>
      <c r="R62" s="22">
        <f t="shared" si="12"/>
        <v>0</v>
      </c>
      <c r="S62" s="39"/>
      <c r="T62" s="39"/>
      <c r="U62" s="39"/>
    </row>
    <row r="63" spans="2:21" ht="12.75" customHeight="1" x14ac:dyDescent="0.15">
      <c r="B63" s="15" t="str">
        <f t="shared" si="6"/>
        <v/>
      </c>
      <c r="C63" s="15" t="str">
        <f>IF(E63="","",INT((E63-SUM(MOD(DATE(YEAR(E63-MOD(E63-2,7)+3),1,2),{1E+99;7})*{1;-1})+5)/7))</f>
        <v/>
      </c>
      <c r="D63" s="16" t="str">
        <f t="shared" si="7"/>
        <v/>
      </c>
      <c r="E63" s="17"/>
      <c r="F63" s="18"/>
      <c r="G63" s="20" t="str">
        <f t="shared" si="8"/>
        <v/>
      </c>
      <c r="H63" s="18"/>
      <c r="I63" s="15" t="str">
        <f t="shared" si="9"/>
        <v/>
      </c>
      <c r="J63" s="19"/>
      <c r="K63" s="19"/>
      <c r="L63" s="20" t="str">
        <f t="shared" si="10"/>
        <v/>
      </c>
      <c r="M63" s="15" t="str">
        <f t="shared" si="11"/>
        <v/>
      </c>
      <c r="N63" s="113"/>
      <c r="O63" s="21"/>
      <c r="P63" s="21">
        <v>0</v>
      </c>
      <c r="Q63" s="22">
        <f t="shared" si="16"/>
        <v>0</v>
      </c>
      <c r="R63" s="22">
        <f t="shared" si="12"/>
        <v>0</v>
      </c>
      <c r="S63" s="39" t="str">
        <f t="shared" si="13"/>
        <v/>
      </c>
      <c r="T63" s="39" t="str">
        <f t="shared" si="14"/>
        <v/>
      </c>
      <c r="U63" s="39" t="str">
        <f t="shared" si="15"/>
        <v/>
      </c>
    </row>
    <row r="64" spans="2:21" ht="12.75" customHeight="1" x14ac:dyDescent="0.15">
      <c r="B64" s="15" t="str">
        <f t="shared" si="6"/>
        <v/>
      </c>
      <c r="C64" s="15" t="str">
        <f>IF(E64="","",INT((E64-SUM(MOD(DATE(YEAR(E64-MOD(E64-2,7)+3),1,2),{1E+99;7})*{1;-1})+5)/7))</f>
        <v/>
      </c>
      <c r="D64" s="16" t="str">
        <f t="shared" si="7"/>
        <v/>
      </c>
      <c r="E64" s="17"/>
      <c r="F64" s="18"/>
      <c r="G64" s="20" t="str">
        <f t="shared" si="8"/>
        <v/>
      </c>
      <c r="H64" s="18"/>
      <c r="I64" s="15" t="str">
        <f t="shared" si="9"/>
        <v/>
      </c>
      <c r="J64" s="19"/>
      <c r="K64" s="19"/>
      <c r="L64" s="20" t="str">
        <f t="shared" si="10"/>
        <v/>
      </c>
      <c r="M64" s="15" t="str">
        <f t="shared" si="11"/>
        <v/>
      </c>
      <c r="N64" s="113"/>
      <c r="O64" s="21"/>
      <c r="P64" s="21">
        <v>0</v>
      </c>
      <c r="Q64" s="22">
        <f t="shared" si="16"/>
        <v>0</v>
      </c>
      <c r="R64" s="22">
        <f t="shared" si="12"/>
        <v>0</v>
      </c>
      <c r="S64" s="39" t="str">
        <f t="shared" si="13"/>
        <v/>
      </c>
      <c r="T64" s="39" t="str">
        <f t="shared" si="14"/>
        <v/>
      </c>
      <c r="U64" s="39" t="str">
        <f t="shared" si="15"/>
        <v/>
      </c>
    </row>
    <row r="65" spans="2:21" ht="12.75" customHeight="1" x14ac:dyDescent="0.15">
      <c r="B65" s="15" t="str">
        <f t="shared" si="6"/>
        <v/>
      </c>
      <c r="C65" s="15" t="str">
        <f>IF(E65="","",INT((E65-SUM(MOD(DATE(YEAR(E65-MOD(E65-2,7)+3),1,2),{1E+99;7})*{1;-1})+5)/7))</f>
        <v/>
      </c>
      <c r="D65" s="16" t="str">
        <f t="shared" si="7"/>
        <v/>
      </c>
      <c r="E65" s="17"/>
      <c r="F65" s="18"/>
      <c r="G65" s="20" t="str">
        <f t="shared" si="8"/>
        <v/>
      </c>
      <c r="H65" s="18"/>
      <c r="I65" s="15" t="str">
        <f t="shared" si="9"/>
        <v/>
      </c>
      <c r="J65" s="19"/>
      <c r="K65" s="19"/>
      <c r="L65" s="20" t="str">
        <f t="shared" si="10"/>
        <v/>
      </c>
      <c r="M65" s="15" t="str">
        <f t="shared" si="11"/>
        <v/>
      </c>
      <c r="N65" s="113"/>
      <c r="O65" s="21"/>
      <c r="P65" s="21">
        <v>0</v>
      </c>
      <c r="Q65" s="22">
        <f t="shared" si="16"/>
        <v>0</v>
      </c>
      <c r="R65" s="22">
        <f t="shared" si="12"/>
        <v>0</v>
      </c>
      <c r="S65" s="39" t="str">
        <f t="shared" si="13"/>
        <v/>
      </c>
      <c r="T65" s="39" t="str">
        <f t="shared" si="14"/>
        <v/>
      </c>
      <c r="U65" s="39" t="str">
        <f t="shared" si="15"/>
        <v/>
      </c>
    </row>
    <row r="66" spans="2:21" ht="12.75" customHeight="1" x14ac:dyDescent="0.15">
      <c r="B66" s="15" t="str">
        <f t="shared" si="6"/>
        <v/>
      </c>
      <c r="C66" s="15" t="str">
        <f>IF(E66="","",INT((E66-SUM(MOD(DATE(YEAR(E66-MOD(E66-2,7)+3),1,2),{1E+99;7})*{1;-1})+5)/7))</f>
        <v/>
      </c>
      <c r="D66" s="16" t="str">
        <f t="shared" si="7"/>
        <v/>
      </c>
      <c r="E66" s="17"/>
      <c r="F66" s="18"/>
      <c r="G66" s="20" t="str">
        <f t="shared" si="8"/>
        <v/>
      </c>
      <c r="H66" s="18"/>
      <c r="I66" s="15" t="str">
        <f t="shared" si="9"/>
        <v/>
      </c>
      <c r="J66" s="19"/>
      <c r="K66" s="19"/>
      <c r="L66" s="20" t="str">
        <f t="shared" si="10"/>
        <v/>
      </c>
      <c r="M66" s="15" t="str">
        <f t="shared" si="11"/>
        <v/>
      </c>
      <c r="N66" s="113"/>
      <c r="O66" s="21"/>
      <c r="P66" s="21">
        <v>0</v>
      </c>
      <c r="Q66" s="22">
        <f t="shared" ref="Q66:Q69" si="17">IF(ISNUMBER(Q65),IF(ISNUMBER(P66),Q65+P66,0),0)</f>
        <v>0</v>
      </c>
      <c r="R66" s="22">
        <f t="shared" si="12"/>
        <v>0</v>
      </c>
      <c r="S66" s="39"/>
      <c r="T66" s="39"/>
      <c r="U66" s="39"/>
    </row>
    <row r="67" spans="2:21" ht="12.75" customHeight="1" x14ac:dyDescent="0.15">
      <c r="B67" s="15" t="str">
        <f t="shared" si="6"/>
        <v/>
      </c>
      <c r="C67" s="15" t="str">
        <f>IF(E67="","",INT((E67-SUM(MOD(DATE(YEAR(E67-MOD(E67-2,7)+3),1,2),{1E+99;7})*{1;-1})+5)/7))</f>
        <v/>
      </c>
      <c r="D67" s="16" t="str">
        <f t="shared" si="7"/>
        <v/>
      </c>
      <c r="E67" s="17"/>
      <c r="F67" s="18"/>
      <c r="G67" s="20" t="str">
        <f t="shared" si="8"/>
        <v/>
      </c>
      <c r="H67" s="18"/>
      <c r="I67" s="15" t="str">
        <f t="shared" si="9"/>
        <v/>
      </c>
      <c r="J67" s="19"/>
      <c r="K67" s="19"/>
      <c r="L67" s="20" t="str">
        <f t="shared" si="10"/>
        <v/>
      </c>
      <c r="M67" s="15" t="str">
        <f t="shared" si="11"/>
        <v/>
      </c>
      <c r="N67" s="113"/>
      <c r="O67" s="21"/>
      <c r="P67" s="21">
        <v>0</v>
      </c>
      <c r="Q67" s="22">
        <f t="shared" si="17"/>
        <v>0</v>
      </c>
      <c r="R67" s="22"/>
      <c r="S67" s="39"/>
      <c r="T67" s="39"/>
      <c r="U67" s="39"/>
    </row>
    <row r="68" spans="2:21" ht="12.75" customHeight="1" x14ac:dyDescent="0.15">
      <c r="B68" s="15" t="str">
        <f t="shared" si="6"/>
        <v/>
      </c>
      <c r="C68" s="15" t="str">
        <f>IF(E68="","",INT((E68-SUM(MOD(DATE(YEAR(E68-MOD(E68-2,7)+3),1,2),{1E+99;7})*{1;-1})+5)/7))</f>
        <v/>
      </c>
      <c r="D68" s="16" t="str">
        <f t="shared" si="7"/>
        <v/>
      </c>
      <c r="E68" s="17"/>
      <c r="F68" s="18"/>
      <c r="G68" s="20" t="str">
        <f t="shared" si="8"/>
        <v/>
      </c>
      <c r="H68" s="18"/>
      <c r="I68" s="15" t="str">
        <f t="shared" si="9"/>
        <v/>
      </c>
      <c r="J68" s="19"/>
      <c r="K68" s="19"/>
      <c r="L68" s="20" t="str">
        <f t="shared" si="10"/>
        <v/>
      </c>
      <c r="M68" s="15" t="str">
        <f t="shared" si="11"/>
        <v/>
      </c>
      <c r="N68" s="113"/>
      <c r="O68" s="21"/>
      <c r="P68" s="21">
        <v>0</v>
      </c>
      <c r="Q68" s="22">
        <f t="shared" si="17"/>
        <v>0</v>
      </c>
      <c r="R68" s="22"/>
      <c r="S68" s="39"/>
      <c r="T68" s="39"/>
      <c r="U68" s="39"/>
    </row>
    <row r="69" spans="2:21" ht="12.75" customHeight="1" x14ac:dyDescent="0.15">
      <c r="B69" s="15" t="str">
        <f t="shared" si="6"/>
        <v/>
      </c>
      <c r="C69" s="15" t="str">
        <f>IF(E69="","",INT((E69-SUM(MOD(DATE(YEAR(E69-MOD(E69-2,7)+3),1,2),{1E+99;7})*{1;-1})+5)/7))</f>
        <v/>
      </c>
      <c r="D69" s="16" t="str">
        <f t="shared" si="7"/>
        <v/>
      </c>
      <c r="E69" s="17"/>
      <c r="F69" s="18"/>
      <c r="G69" s="20" t="str">
        <f t="shared" si="8"/>
        <v/>
      </c>
      <c r="H69" s="18"/>
      <c r="I69" s="15" t="str">
        <f t="shared" si="9"/>
        <v/>
      </c>
      <c r="J69" s="19"/>
      <c r="K69" s="19"/>
      <c r="L69" s="20" t="str">
        <f t="shared" si="10"/>
        <v/>
      </c>
      <c r="M69" s="15" t="str">
        <f t="shared" si="11"/>
        <v/>
      </c>
      <c r="N69" s="113"/>
      <c r="O69" s="21"/>
      <c r="P69" s="21">
        <v>0</v>
      </c>
      <c r="Q69" s="22">
        <f t="shared" si="17"/>
        <v>0</v>
      </c>
      <c r="R69" s="22"/>
      <c r="S69" s="39"/>
      <c r="T69" s="39"/>
      <c r="U69" s="39"/>
    </row>
    <row r="70" spans="2:21" ht="12.75" customHeight="1" x14ac:dyDescent="0.15">
      <c r="B70" s="15" t="str">
        <f t="shared" si="6"/>
        <v/>
      </c>
      <c r="C70" s="15" t="str">
        <f>IF(E70="","",INT((E70-SUM(MOD(DATE(YEAR(E70-MOD(E70-2,7)+3),1,2),{1E+99;7})*{1;-1})+5)/7))</f>
        <v/>
      </c>
      <c r="D70" s="16" t="str">
        <f t="shared" si="7"/>
        <v/>
      </c>
      <c r="E70" s="17"/>
      <c r="F70" s="18"/>
      <c r="G70" s="20" t="str">
        <f t="shared" ref="G70:G133" si="18">IF(ISERROR(VLOOKUP(F70,TabelKlanten,2,FALSE)),"",VLOOKUP(F70,TabelKlanten,2,FALSE))</f>
        <v/>
      </c>
      <c r="H70" s="18"/>
      <c r="I70" s="15" t="str">
        <f t="shared" ref="I70:I133" si="19">IF(ISERROR(VLOOKUP(H70,TabelProjecten,2,FALSE)),"",VLOOKUP(H70,TabelProjecten,2,FALSE))</f>
        <v/>
      </c>
      <c r="J70" s="19"/>
      <c r="K70" s="19"/>
      <c r="L70" s="20" t="str">
        <f t="shared" ref="L70:L133" si="20">IF(ISERROR(VLOOKUP(K70,UrenTabel,3,FALSE)),"",VLOOKUP(K70,UrenTabel,3,FALSE))</f>
        <v/>
      </c>
      <c r="M70" s="15" t="str">
        <f t="shared" ref="M70:M133" si="21">IF(ISERROR(VLOOKUP(K70,UrenTabel,2,FALSE)),"",VLOOKUP(K70,UrenTabel,2,FALSE))</f>
        <v/>
      </c>
      <c r="N70" s="113"/>
      <c r="O70" s="21"/>
      <c r="P70" s="21">
        <v>0</v>
      </c>
      <c r="Q70" s="22">
        <f t="shared" si="16"/>
        <v>0</v>
      </c>
      <c r="R70" s="22"/>
      <c r="S70" s="39"/>
      <c r="T70" s="39"/>
      <c r="U70" s="39"/>
    </row>
    <row r="71" spans="2:21" ht="12.75" customHeight="1" x14ac:dyDescent="0.15">
      <c r="B71" s="15" t="str">
        <f t="shared" ref="B71:B134" si="22">IF(E71="","",MONTH(E71))</f>
        <v/>
      </c>
      <c r="C71" s="15" t="str">
        <f>IF(E71="","",INT((E71-SUM(MOD(DATE(YEAR(E71-MOD(E71-2,7)+3),1,2),{1E+99;7})*{1;-1})+5)/7))</f>
        <v/>
      </c>
      <c r="D71" s="16" t="str">
        <f t="shared" ref="D71:D134" si="23">IF(E71="","",E71)</f>
        <v/>
      </c>
      <c r="E71" s="17"/>
      <c r="F71" s="18"/>
      <c r="G71" s="20" t="str">
        <f t="shared" si="18"/>
        <v/>
      </c>
      <c r="H71" s="18"/>
      <c r="I71" s="15" t="str">
        <f t="shared" si="19"/>
        <v/>
      </c>
      <c r="J71" s="19"/>
      <c r="K71" s="19"/>
      <c r="L71" s="20" t="str">
        <f t="shared" si="20"/>
        <v/>
      </c>
      <c r="M71" s="15" t="str">
        <f t="shared" si="21"/>
        <v/>
      </c>
      <c r="N71" s="113"/>
      <c r="O71" s="21"/>
      <c r="P71" s="21">
        <v>0</v>
      </c>
      <c r="Q71" s="22">
        <f t="shared" si="16"/>
        <v>0</v>
      </c>
      <c r="R71" s="22">
        <f t="shared" si="12"/>
        <v>0</v>
      </c>
      <c r="S71" s="39" t="str">
        <f t="shared" si="13"/>
        <v/>
      </c>
      <c r="T71" s="39" t="str">
        <f t="shared" si="14"/>
        <v/>
      </c>
      <c r="U71" s="39" t="str">
        <f t="shared" si="15"/>
        <v/>
      </c>
    </row>
    <row r="72" spans="2:21" ht="12.75" customHeight="1" x14ac:dyDescent="0.15">
      <c r="B72" s="15" t="str">
        <f t="shared" si="22"/>
        <v/>
      </c>
      <c r="C72" s="15" t="str">
        <f>IF(E72="","",INT((E72-SUM(MOD(DATE(YEAR(E72-MOD(E72-2,7)+3),1,2),{1E+99;7})*{1;-1})+5)/7))</f>
        <v/>
      </c>
      <c r="D72" s="16" t="str">
        <f t="shared" si="23"/>
        <v/>
      </c>
      <c r="E72" s="17"/>
      <c r="F72" s="18"/>
      <c r="G72" s="20" t="str">
        <f t="shared" si="18"/>
        <v/>
      </c>
      <c r="H72" s="18"/>
      <c r="I72" s="15" t="str">
        <f t="shared" si="19"/>
        <v/>
      </c>
      <c r="J72" s="19"/>
      <c r="K72" s="19"/>
      <c r="L72" s="20" t="str">
        <f t="shared" si="20"/>
        <v/>
      </c>
      <c r="M72" s="15" t="str">
        <f t="shared" si="21"/>
        <v/>
      </c>
      <c r="N72" s="113"/>
      <c r="O72" s="21"/>
      <c r="P72" s="21">
        <v>0</v>
      </c>
      <c r="Q72" s="22">
        <f t="shared" si="16"/>
        <v>0</v>
      </c>
      <c r="R72" s="22">
        <f t="shared" si="12"/>
        <v>0</v>
      </c>
      <c r="S72" s="39" t="str">
        <f t="shared" si="13"/>
        <v/>
      </c>
      <c r="T72" s="39" t="str">
        <f t="shared" si="14"/>
        <v/>
      </c>
      <c r="U72" s="39" t="str">
        <f t="shared" si="15"/>
        <v/>
      </c>
    </row>
    <row r="73" spans="2:21" ht="12.75" customHeight="1" x14ac:dyDescent="0.15">
      <c r="B73" s="15" t="str">
        <f t="shared" si="22"/>
        <v/>
      </c>
      <c r="C73" s="15" t="str">
        <f>IF(E73="","",INT((E73-SUM(MOD(DATE(YEAR(E73-MOD(E73-2,7)+3),1,2),{1E+99;7})*{1;-1})+5)/7))</f>
        <v/>
      </c>
      <c r="D73" s="16" t="str">
        <f t="shared" si="23"/>
        <v/>
      </c>
      <c r="E73" s="17"/>
      <c r="F73" s="18"/>
      <c r="G73" s="20" t="str">
        <f t="shared" si="18"/>
        <v/>
      </c>
      <c r="H73" s="18"/>
      <c r="I73" s="15" t="str">
        <f t="shared" si="19"/>
        <v/>
      </c>
      <c r="J73" s="19"/>
      <c r="K73" s="19"/>
      <c r="L73" s="20" t="str">
        <f t="shared" si="20"/>
        <v/>
      </c>
      <c r="M73" s="15" t="str">
        <f t="shared" si="21"/>
        <v/>
      </c>
      <c r="N73" s="113"/>
      <c r="O73" s="21"/>
      <c r="P73" s="21">
        <v>0</v>
      </c>
      <c r="Q73" s="22">
        <f t="shared" ref="Q73:Q91" si="24">IF(ISNUMBER(Q72),IF(ISNUMBER(P73),Q72+P73,0),0)</f>
        <v>0</v>
      </c>
      <c r="R73" s="22">
        <f t="shared" si="12"/>
        <v>0</v>
      </c>
      <c r="S73" s="39" t="str">
        <f t="shared" si="13"/>
        <v/>
      </c>
      <c r="T73" s="39" t="str">
        <f t="shared" si="14"/>
        <v/>
      </c>
      <c r="U73" s="39" t="str">
        <f t="shared" si="15"/>
        <v/>
      </c>
    </row>
    <row r="74" spans="2:21" ht="12.75" customHeight="1" x14ac:dyDescent="0.15">
      <c r="B74" s="15" t="str">
        <f t="shared" si="22"/>
        <v/>
      </c>
      <c r="C74" s="15" t="str">
        <f>IF(E74="","",INT((E74-SUM(MOD(DATE(YEAR(E74-MOD(E74-2,7)+3),1,2),{1E+99;7})*{1;-1})+5)/7))</f>
        <v/>
      </c>
      <c r="D74" s="16" t="str">
        <f t="shared" si="23"/>
        <v/>
      </c>
      <c r="E74" s="17"/>
      <c r="F74" s="18"/>
      <c r="G74" s="20" t="str">
        <f t="shared" si="18"/>
        <v/>
      </c>
      <c r="H74" s="18"/>
      <c r="I74" s="15" t="str">
        <f t="shared" si="19"/>
        <v/>
      </c>
      <c r="J74" s="19"/>
      <c r="K74" s="19"/>
      <c r="L74" s="20" t="str">
        <f t="shared" si="20"/>
        <v/>
      </c>
      <c r="M74" s="15" t="str">
        <f t="shared" si="21"/>
        <v/>
      </c>
      <c r="N74" s="113"/>
      <c r="O74" s="21"/>
      <c r="P74" s="21">
        <v>0</v>
      </c>
      <c r="Q74" s="22">
        <f t="shared" ref="Q74:Q84" si="25">IF(ISNUMBER(Q73),IF(ISNUMBER(P74),Q73+P74,0),0)</f>
        <v>0</v>
      </c>
      <c r="R74" s="22">
        <f t="shared" si="12"/>
        <v>0</v>
      </c>
      <c r="S74" s="39" t="str">
        <f t="shared" si="13"/>
        <v/>
      </c>
      <c r="T74" s="39" t="str">
        <f t="shared" si="14"/>
        <v/>
      </c>
      <c r="U74" s="39" t="str">
        <f t="shared" si="15"/>
        <v/>
      </c>
    </row>
    <row r="75" spans="2:21" ht="12.75" customHeight="1" x14ac:dyDescent="0.15">
      <c r="B75" s="15" t="str">
        <f t="shared" si="22"/>
        <v/>
      </c>
      <c r="C75" s="15" t="str">
        <f>IF(E75="","",INT((E75-SUM(MOD(DATE(YEAR(E75-MOD(E75-2,7)+3),1,2),{1E+99;7})*{1;-1})+5)/7))</f>
        <v/>
      </c>
      <c r="D75" s="16" t="str">
        <f t="shared" si="23"/>
        <v/>
      </c>
      <c r="E75" s="17"/>
      <c r="F75" s="18"/>
      <c r="G75" s="20" t="str">
        <f t="shared" si="18"/>
        <v/>
      </c>
      <c r="H75" s="18"/>
      <c r="I75" s="15" t="str">
        <f t="shared" si="19"/>
        <v/>
      </c>
      <c r="J75" s="19"/>
      <c r="K75" s="19"/>
      <c r="L75" s="20" t="str">
        <f t="shared" si="20"/>
        <v/>
      </c>
      <c r="M75" s="15" t="str">
        <f t="shared" si="21"/>
        <v/>
      </c>
      <c r="N75" s="113"/>
      <c r="O75" s="21"/>
      <c r="P75" s="21">
        <v>0</v>
      </c>
      <c r="Q75" s="22">
        <f t="shared" si="25"/>
        <v>0</v>
      </c>
      <c r="R75" s="22">
        <f t="shared" si="12"/>
        <v>0</v>
      </c>
      <c r="S75" s="39" t="str">
        <f t="shared" si="13"/>
        <v/>
      </c>
      <c r="T75" s="39" t="str">
        <f t="shared" si="14"/>
        <v/>
      </c>
      <c r="U75" s="39" t="str">
        <f t="shared" si="15"/>
        <v/>
      </c>
    </row>
    <row r="76" spans="2:21" ht="12.75" customHeight="1" x14ac:dyDescent="0.15">
      <c r="B76" s="15" t="str">
        <f t="shared" si="22"/>
        <v/>
      </c>
      <c r="C76" s="15" t="str">
        <f>IF(E76="","",INT((E76-SUM(MOD(DATE(YEAR(E76-MOD(E76-2,7)+3),1,2),{1E+99;7})*{1;-1})+5)/7))</f>
        <v/>
      </c>
      <c r="D76" s="16" t="str">
        <f t="shared" si="23"/>
        <v/>
      </c>
      <c r="E76" s="17"/>
      <c r="F76" s="18"/>
      <c r="G76" s="20" t="str">
        <f t="shared" si="18"/>
        <v/>
      </c>
      <c r="H76" s="18"/>
      <c r="I76" s="15" t="str">
        <f t="shared" si="19"/>
        <v/>
      </c>
      <c r="J76" s="19"/>
      <c r="K76" s="19"/>
      <c r="L76" s="20" t="str">
        <f t="shared" si="20"/>
        <v/>
      </c>
      <c r="M76" s="15" t="str">
        <f t="shared" si="21"/>
        <v/>
      </c>
      <c r="N76" s="113"/>
      <c r="O76" s="21"/>
      <c r="P76" s="21">
        <v>0</v>
      </c>
      <c r="Q76" s="22">
        <f t="shared" si="25"/>
        <v>0</v>
      </c>
      <c r="R76" s="22">
        <f t="shared" si="12"/>
        <v>0</v>
      </c>
      <c r="S76" s="39" t="str">
        <f t="shared" si="13"/>
        <v/>
      </c>
      <c r="T76" s="39" t="str">
        <f t="shared" si="14"/>
        <v/>
      </c>
      <c r="U76" s="39" t="str">
        <f t="shared" si="15"/>
        <v/>
      </c>
    </row>
    <row r="77" spans="2:21" ht="12.75" customHeight="1" x14ac:dyDescent="0.15">
      <c r="B77" s="15" t="str">
        <f t="shared" si="22"/>
        <v/>
      </c>
      <c r="C77" s="15" t="str">
        <f>IF(E77="","",INT((E77-SUM(MOD(DATE(YEAR(E77-MOD(E77-2,7)+3),1,2),{1E+99;7})*{1;-1})+5)/7))</f>
        <v/>
      </c>
      <c r="D77" s="16" t="str">
        <f t="shared" si="23"/>
        <v/>
      </c>
      <c r="E77" s="17"/>
      <c r="F77" s="18"/>
      <c r="G77" s="20" t="str">
        <f t="shared" si="18"/>
        <v/>
      </c>
      <c r="H77" s="18"/>
      <c r="I77" s="15" t="str">
        <f t="shared" si="19"/>
        <v/>
      </c>
      <c r="J77" s="19"/>
      <c r="K77" s="19"/>
      <c r="L77" s="20" t="str">
        <f t="shared" si="20"/>
        <v/>
      </c>
      <c r="M77" s="15" t="str">
        <f t="shared" si="21"/>
        <v/>
      </c>
      <c r="N77" s="113"/>
      <c r="O77" s="21"/>
      <c r="P77" s="21">
        <v>0</v>
      </c>
      <c r="Q77" s="22">
        <f t="shared" si="25"/>
        <v>0</v>
      </c>
      <c r="R77" s="22">
        <f t="shared" si="12"/>
        <v>0</v>
      </c>
      <c r="S77" s="39" t="str">
        <f t="shared" si="13"/>
        <v/>
      </c>
      <c r="T77" s="39" t="str">
        <f t="shared" si="14"/>
        <v/>
      </c>
      <c r="U77" s="39" t="str">
        <f t="shared" si="15"/>
        <v/>
      </c>
    </row>
    <row r="78" spans="2:21" ht="12.75" customHeight="1" x14ac:dyDescent="0.15">
      <c r="B78" s="15" t="str">
        <f t="shared" si="22"/>
        <v/>
      </c>
      <c r="C78" s="15" t="str">
        <f>IF(E78="","",INT((E78-SUM(MOD(DATE(YEAR(E78-MOD(E78-2,7)+3),1,2),{1E+99;7})*{1;-1})+5)/7))</f>
        <v/>
      </c>
      <c r="D78" s="16" t="str">
        <f t="shared" si="23"/>
        <v/>
      </c>
      <c r="E78" s="17"/>
      <c r="F78" s="18"/>
      <c r="G78" s="20" t="str">
        <f t="shared" si="18"/>
        <v/>
      </c>
      <c r="H78" s="18"/>
      <c r="I78" s="15" t="str">
        <f t="shared" si="19"/>
        <v/>
      </c>
      <c r="J78" s="19"/>
      <c r="K78" s="19"/>
      <c r="L78" s="20" t="str">
        <f t="shared" si="20"/>
        <v/>
      </c>
      <c r="M78" s="15" t="str">
        <f t="shared" si="21"/>
        <v/>
      </c>
      <c r="N78" s="113"/>
      <c r="O78" s="21"/>
      <c r="P78" s="21">
        <v>0</v>
      </c>
      <c r="Q78" s="22">
        <f t="shared" si="25"/>
        <v>0</v>
      </c>
      <c r="R78" s="22">
        <f t="shared" si="12"/>
        <v>0</v>
      </c>
      <c r="S78" s="39" t="str">
        <f t="shared" si="13"/>
        <v/>
      </c>
      <c r="T78" s="39" t="str">
        <f t="shared" si="14"/>
        <v/>
      </c>
      <c r="U78" s="39" t="str">
        <f t="shared" si="15"/>
        <v/>
      </c>
    </row>
    <row r="79" spans="2:21" ht="12.75" customHeight="1" x14ac:dyDescent="0.15">
      <c r="B79" s="15" t="str">
        <f t="shared" si="22"/>
        <v/>
      </c>
      <c r="C79" s="15" t="str">
        <f>IF(E79="","",INT((E79-SUM(MOD(DATE(YEAR(E79-MOD(E79-2,7)+3),1,2),{1E+99;7})*{1;-1})+5)/7))</f>
        <v/>
      </c>
      <c r="D79" s="16" t="str">
        <f t="shared" si="23"/>
        <v/>
      </c>
      <c r="E79" s="17"/>
      <c r="F79" s="18"/>
      <c r="G79" s="20" t="str">
        <f t="shared" si="18"/>
        <v/>
      </c>
      <c r="H79" s="18"/>
      <c r="I79" s="15" t="str">
        <f t="shared" si="19"/>
        <v/>
      </c>
      <c r="J79" s="19"/>
      <c r="K79" s="19"/>
      <c r="L79" s="20" t="str">
        <f t="shared" si="20"/>
        <v/>
      </c>
      <c r="M79" s="15" t="str">
        <f t="shared" si="21"/>
        <v/>
      </c>
      <c r="N79" s="113"/>
      <c r="O79" s="21"/>
      <c r="P79" s="21">
        <v>0</v>
      </c>
      <c r="Q79" s="22">
        <f t="shared" si="25"/>
        <v>0</v>
      </c>
      <c r="R79" s="22">
        <f t="shared" si="12"/>
        <v>0</v>
      </c>
      <c r="S79" s="39" t="str">
        <f t="shared" si="13"/>
        <v/>
      </c>
      <c r="T79" s="39" t="str">
        <f t="shared" si="14"/>
        <v/>
      </c>
      <c r="U79" s="39" t="str">
        <f t="shared" si="15"/>
        <v/>
      </c>
    </row>
    <row r="80" spans="2:21" ht="12.75" customHeight="1" x14ac:dyDescent="0.15">
      <c r="B80" s="15" t="str">
        <f t="shared" si="22"/>
        <v/>
      </c>
      <c r="C80" s="15" t="str">
        <f>IF(E80="","",INT((E80-SUM(MOD(DATE(YEAR(E80-MOD(E80-2,7)+3),1,2),{1E+99;7})*{1;-1})+5)/7))</f>
        <v/>
      </c>
      <c r="D80" s="16" t="str">
        <f t="shared" si="23"/>
        <v/>
      </c>
      <c r="E80" s="17"/>
      <c r="F80" s="18"/>
      <c r="G80" s="20" t="str">
        <f t="shared" si="18"/>
        <v/>
      </c>
      <c r="H80" s="18"/>
      <c r="I80" s="15" t="str">
        <f t="shared" si="19"/>
        <v/>
      </c>
      <c r="J80" s="19"/>
      <c r="K80" s="19"/>
      <c r="L80" s="20" t="str">
        <f t="shared" si="20"/>
        <v/>
      </c>
      <c r="M80" s="15" t="str">
        <f t="shared" si="21"/>
        <v/>
      </c>
      <c r="N80" s="113"/>
      <c r="O80" s="21"/>
      <c r="P80" s="21">
        <v>0</v>
      </c>
      <c r="Q80" s="22">
        <f t="shared" si="25"/>
        <v>0</v>
      </c>
      <c r="R80" s="22">
        <f t="shared" si="12"/>
        <v>0</v>
      </c>
      <c r="S80" s="39" t="str">
        <f t="shared" si="13"/>
        <v/>
      </c>
      <c r="T80" s="39" t="str">
        <f t="shared" si="14"/>
        <v/>
      </c>
      <c r="U80" s="39" t="str">
        <f t="shared" si="15"/>
        <v/>
      </c>
    </row>
    <row r="81" spans="2:21" ht="12.75" customHeight="1" x14ac:dyDescent="0.15">
      <c r="B81" s="15" t="str">
        <f t="shared" si="22"/>
        <v/>
      </c>
      <c r="C81" s="15" t="str">
        <f>IF(E81="","",INT((E81-SUM(MOD(DATE(YEAR(E81-MOD(E81-2,7)+3),1,2),{1E+99;7})*{1;-1})+5)/7))</f>
        <v/>
      </c>
      <c r="D81" s="16" t="str">
        <f t="shared" si="23"/>
        <v/>
      </c>
      <c r="E81" s="17"/>
      <c r="F81" s="18"/>
      <c r="G81" s="20" t="str">
        <f t="shared" si="18"/>
        <v/>
      </c>
      <c r="H81" s="18"/>
      <c r="I81" s="15" t="str">
        <f t="shared" si="19"/>
        <v/>
      </c>
      <c r="J81" s="19"/>
      <c r="K81" s="19"/>
      <c r="L81" s="20" t="str">
        <f t="shared" si="20"/>
        <v/>
      </c>
      <c r="M81" s="15" t="str">
        <f t="shared" si="21"/>
        <v/>
      </c>
      <c r="N81" s="113"/>
      <c r="O81" s="21"/>
      <c r="P81" s="21">
        <v>0</v>
      </c>
      <c r="Q81" s="22">
        <f t="shared" si="25"/>
        <v>0</v>
      </c>
      <c r="R81" s="22">
        <f t="shared" si="12"/>
        <v>0</v>
      </c>
      <c r="S81" s="39" t="str">
        <f t="shared" si="13"/>
        <v/>
      </c>
      <c r="T81" s="39" t="str">
        <f t="shared" si="14"/>
        <v/>
      </c>
      <c r="U81" s="39" t="str">
        <f t="shared" si="15"/>
        <v/>
      </c>
    </row>
    <row r="82" spans="2:21" ht="12.75" customHeight="1" x14ac:dyDescent="0.15">
      <c r="B82" s="15" t="str">
        <f t="shared" si="22"/>
        <v/>
      </c>
      <c r="C82" s="15" t="str">
        <f>IF(E82="","",INT((E82-SUM(MOD(DATE(YEAR(E82-MOD(E82-2,7)+3),1,2),{1E+99;7})*{1;-1})+5)/7))</f>
        <v/>
      </c>
      <c r="D82" s="16" t="str">
        <f t="shared" si="23"/>
        <v/>
      </c>
      <c r="E82" s="17"/>
      <c r="F82" s="18"/>
      <c r="G82" s="20" t="str">
        <f t="shared" si="18"/>
        <v/>
      </c>
      <c r="H82" s="18"/>
      <c r="I82" s="15" t="str">
        <f t="shared" si="19"/>
        <v/>
      </c>
      <c r="J82" s="19"/>
      <c r="K82" s="19"/>
      <c r="L82" s="20" t="str">
        <f t="shared" si="20"/>
        <v/>
      </c>
      <c r="M82" s="15" t="str">
        <f t="shared" si="21"/>
        <v/>
      </c>
      <c r="N82" s="113"/>
      <c r="O82" s="21"/>
      <c r="P82" s="21">
        <v>0</v>
      </c>
      <c r="Q82" s="22">
        <f t="shared" si="25"/>
        <v>0</v>
      </c>
      <c r="R82" s="22">
        <f t="shared" si="12"/>
        <v>0</v>
      </c>
      <c r="S82" s="39" t="str">
        <f t="shared" si="13"/>
        <v/>
      </c>
      <c r="T82" s="39" t="str">
        <f t="shared" si="14"/>
        <v/>
      </c>
      <c r="U82" s="39" t="str">
        <f t="shared" si="15"/>
        <v/>
      </c>
    </row>
    <row r="83" spans="2:21" ht="12.75" customHeight="1" x14ac:dyDescent="0.15">
      <c r="B83" s="15" t="str">
        <f t="shared" si="22"/>
        <v/>
      </c>
      <c r="C83" s="15" t="str">
        <f>IF(E83="","",INT((E83-SUM(MOD(DATE(YEAR(E83-MOD(E83-2,7)+3),1,2),{1E+99;7})*{1;-1})+5)/7))</f>
        <v/>
      </c>
      <c r="D83" s="16" t="str">
        <f t="shared" si="23"/>
        <v/>
      </c>
      <c r="E83" s="17"/>
      <c r="F83" s="18"/>
      <c r="G83" s="20" t="str">
        <f t="shared" si="18"/>
        <v/>
      </c>
      <c r="H83" s="18"/>
      <c r="I83" s="15" t="str">
        <f t="shared" si="19"/>
        <v/>
      </c>
      <c r="J83" s="19"/>
      <c r="K83" s="19"/>
      <c r="L83" s="20" t="str">
        <f t="shared" si="20"/>
        <v/>
      </c>
      <c r="M83" s="15" t="str">
        <f t="shared" si="21"/>
        <v/>
      </c>
      <c r="N83" s="113"/>
      <c r="O83" s="21"/>
      <c r="P83" s="21">
        <v>0</v>
      </c>
      <c r="Q83" s="22">
        <f t="shared" si="25"/>
        <v>0</v>
      </c>
      <c r="R83" s="22">
        <f t="shared" si="12"/>
        <v>0</v>
      </c>
      <c r="S83" s="39" t="str">
        <f t="shared" si="13"/>
        <v/>
      </c>
      <c r="T83" s="39" t="str">
        <f t="shared" si="14"/>
        <v/>
      </c>
      <c r="U83" s="39" t="str">
        <f t="shared" si="15"/>
        <v/>
      </c>
    </row>
    <row r="84" spans="2:21" ht="12.75" customHeight="1" x14ac:dyDescent="0.15">
      <c r="B84" s="15" t="str">
        <f t="shared" si="22"/>
        <v/>
      </c>
      <c r="C84" s="15" t="str">
        <f>IF(E84="","",INT((E84-SUM(MOD(DATE(YEAR(E84-MOD(E84-2,7)+3),1,2),{1E+99;7})*{1;-1})+5)/7))</f>
        <v/>
      </c>
      <c r="D84" s="16" t="str">
        <f t="shared" si="23"/>
        <v/>
      </c>
      <c r="E84" s="17"/>
      <c r="F84" s="18"/>
      <c r="G84" s="20" t="str">
        <f t="shared" si="18"/>
        <v/>
      </c>
      <c r="H84" s="18"/>
      <c r="I84" s="15" t="str">
        <f t="shared" si="19"/>
        <v/>
      </c>
      <c r="J84" s="19"/>
      <c r="K84" s="19"/>
      <c r="L84" s="20" t="str">
        <f t="shared" si="20"/>
        <v/>
      </c>
      <c r="M84" s="15" t="str">
        <f t="shared" si="21"/>
        <v/>
      </c>
      <c r="N84" s="113"/>
      <c r="O84" s="21"/>
      <c r="P84" s="21">
        <v>0</v>
      </c>
      <c r="Q84" s="22">
        <f t="shared" si="25"/>
        <v>0</v>
      </c>
      <c r="R84" s="22">
        <f t="shared" si="12"/>
        <v>0</v>
      </c>
      <c r="S84" s="39" t="str">
        <f t="shared" si="13"/>
        <v/>
      </c>
      <c r="T84" s="39" t="str">
        <f t="shared" si="14"/>
        <v/>
      </c>
      <c r="U84" s="39" t="str">
        <f t="shared" si="15"/>
        <v/>
      </c>
    </row>
    <row r="85" spans="2:21" ht="12.75" customHeight="1" x14ac:dyDescent="0.15">
      <c r="B85" s="15" t="str">
        <f t="shared" si="22"/>
        <v/>
      </c>
      <c r="C85" s="15" t="str">
        <f>IF(E85="","",INT((E85-SUM(MOD(DATE(YEAR(E85-MOD(E85-2,7)+3),1,2),{1E+99;7})*{1;-1})+5)/7))</f>
        <v/>
      </c>
      <c r="D85" s="16" t="str">
        <f t="shared" si="23"/>
        <v/>
      </c>
      <c r="E85" s="17"/>
      <c r="F85" s="18"/>
      <c r="G85" s="20" t="str">
        <f t="shared" si="18"/>
        <v/>
      </c>
      <c r="H85" s="18"/>
      <c r="I85" s="15" t="str">
        <f t="shared" si="19"/>
        <v/>
      </c>
      <c r="J85" s="19"/>
      <c r="K85" s="19"/>
      <c r="L85" s="20" t="str">
        <f t="shared" si="20"/>
        <v/>
      </c>
      <c r="M85" s="15" t="str">
        <f t="shared" si="21"/>
        <v/>
      </c>
      <c r="N85" s="113"/>
      <c r="O85" s="21"/>
      <c r="P85" s="21">
        <v>0</v>
      </c>
      <c r="Q85" s="22">
        <f t="shared" si="24"/>
        <v>0</v>
      </c>
      <c r="R85" s="22">
        <f t="shared" si="12"/>
        <v>0</v>
      </c>
      <c r="S85" s="39" t="str">
        <f t="shared" si="13"/>
        <v/>
      </c>
      <c r="T85" s="39" t="str">
        <f t="shared" si="14"/>
        <v/>
      </c>
      <c r="U85" s="39" t="str">
        <f t="shared" si="15"/>
        <v/>
      </c>
    </row>
    <row r="86" spans="2:21" ht="12.75" customHeight="1" x14ac:dyDescent="0.15">
      <c r="B86" s="15" t="str">
        <f t="shared" si="22"/>
        <v/>
      </c>
      <c r="C86" s="15" t="str">
        <f>IF(E86="","",INT((E86-SUM(MOD(DATE(YEAR(E86-MOD(E86-2,7)+3),1,2),{1E+99;7})*{1;-1})+5)/7))</f>
        <v/>
      </c>
      <c r="D86" s="16" t="str">
        <f t="shared" si="23"/>
        <v/>
      </c>
      <c r="E86" s="17"/>
      <c r="F86" s="18"/>
      <c r="G86" s="20" t="str">
        <f t="shared" si="18"/>
        <v/>
      </c>
      <c r="H86" s="18"/>
      <c r="I86" s="15" t="str">
        <f t="shared" si="19"/>
        <v/>
      </c>
      <c r="J86" s="19"/>
      <c r="K86" s="19"/>
      <c r="L86" s="20" t="str">
        <f t="shared" si="20"/>
        <v/>
      </c>
      <c r="M86" s="15" t="str">
        <f t="shared" si="21"/>
        <v/>
      </c>
      <c r="N86" s="113"/>
      <c r="O86" s="21"/>
      <c r="P86" s="21">
        <v>0</v>
      </c>
      <c r="Q86" s="22">
        <f t="shared" si="24"/>
        <v>0</v>
      </c>
      <c r="R86" s="22">
        <f t="shared" si="12"/>
        <v>0</v>
      </c>
      <c r="S86" s="39" t="str">
        <f t="shared" si="13"/>
        <v/>
      </c>
      <c r="T86" s="39" t="str">
        <f t="shared" si="14"/>
        <v/>
      </c>
      <c r="U86" s="39" t="str">
        <f t="shared" si="15"/>
        <v/>
      </c>
    </row>
    <row r="87" spans="2:21" ht="12.75" customHeight="1" x14ac:dyDescent="0.15">
      <c r="B87" s="15" t="str">
        <f t="shared" si="22"/>
        <v/>
      </c>
      <c r="C87" s="15" t="str">
        <f>IF(E87="","",INT((E87-SUM(MOD(DATE(YEAR(E87-MOD(E87-2,7)+3),1,2),{1E+99;7})*{1;-1})+5)/7))</f>
        <v/>
      </c>
      <c r="D87" s="16" t="str">
        <f t="shared" si="23"/>
        <v/>
      </c>
      <c r="E87" s="17"/>
      <c r="F87" s="18"/>
      <c r="G87" s="20" t="str">
        <f t="shared" si="18"/>
        <v/>
      </c>
      <c r="H87" s="18"/>
      <c r="I87" s="15" t="str">
        <f t="shared" si="19"/>
        <v/>
      </c>
      <c r="J87" s="19"/>
      <c r="K87" s="19"/>
      <c r="L87" s="20" t="str">
        <f t="shared" si="20"/>
        <v/>
      </c>
      <c r="M87" s="15" t="str">
        <f t="shared" si="21"/>
        <v/>
      </c>
      <c r="N87" s="113"/>
      <c r="O87" s="21"/>
      <c r="P87" s="21">
        <v>0</v>
      </c>
      <c r="Q87" s="22">
        <f t="shared" si="24"/>
        <v>0</v>
      </c>
      <c r="R87" s="22">
        <f t="shared" si="12"/>
        <v>0</v>
      </c>
      <c r="S87" s="39" t="str">
        <f t="shared" si="13"/>
        <v/>
      </c>
      <c r="T87" s="39" t="str">
        <f t="shared" si="14"/>
        <v/>
      </c>
      <c r="U87" s="39" t="str">
        <f t="shared" si="15"/>
        <v/>
      </c>
    </row>
    <row r="88" spans="2:21" ht="12.75" customHeight="1" x14ac:dyDescent="0.15">
      <c r="B88" s="15" t="str">
        <f t="shared" si="22"/>
        <v/>
      </c>
      <c r="C88" s="15" t="str">
        <f>IF(E88="","",INT((E88-SUM(MOD(DATE(YEAR(E88-MOD(E88-2,7)+3),1,2),{1E+99;7})*{1;-1})+5)/7))</f>
        <v/>
      </c>
      <c r="D88" s="16" t="str">
        <f t="shared" si="23"/>
        <v/>
      </c>
      <c r="E88" s="17"/>
      <c r="F88" s="18"/>
      <c r="G88" s="20" t="str">
        <f t="shared" si="18"/>
        <v/>
      </c>
      <c r="H88" s="18"/>
      <c r="I88" s="15" t="str">
        <f t="shared" si="19"/>
        <v/>
      </c>
      <c r="J88" s="19"/>
      <c r="K88" s="19"/>
      <c r="L88" s="20" t="str">
        <f t="shared" si="20"/>
        <v/>
      </c>
      <c r="M88" s="15" t="str">
        <f t="shared" si="21"/>
        <v/>
      </c>
      <c r="N88" s="113"/>
      <c r="O88" s="21"/>
      <c r="P88" s="21">
        <v>0</v>
      </c>
      <c r="Q88" s="22">
        <f t="shared" si="24"/>
        <v>0</v>
      </c>
      <c r="R88" s="22">
        <f t="shared" si="12"/>
        <v>0</v>
      </c>
      <c r="S88" s="39" t="str">
        <f t="shared" si="13"/>
        <v/>
      </c>
      <c r="T88" s="39" t="str">
        <f t="shared" si="14"/>
        <v/>
      </c>
      <c r="U88" s="39" t="str">
        <f t="shared" si="15"/>
        <v/>
      </c>
    </row>
    <row r="89" spans="2:21" ht="12.75" customHeight="1" x14ac:dyDescent="0.15">
      <c r="B89" s="15" t="str">
        <f t="shared" si="22"/>
        <v/>
      </c>
      <c r="C89" s="15" t="str">
        <f>IF(E89="","",INT((E89-SUM(MOD(DATE(YEAR(E89-MOD(E89-2,7)+3),1,2),{1E+99;7})*{1;-1})+5)/7))</f>
        <v/>
      </c>
      <c r="D89" s="16" t="str">
        <f t="shared" si="23"/>
        <v/>
      </c>
      <c r="E89" s="17"/>
      <c r="F89" s="18"/>
      <c r="G89" s="20" t="str">
        <f t="shared" si="18"/>
        <v/>
      </c>
      <c r="H89" s="18"/>
      <c r="I89" s="15" t="str">
        <f t="shared" si="19"/>
        <v/>
      </c>
      <c r="J89" s="19"/>
      <c r="K89" s="19"/>
      <c r="L89" s="20" t="str">
        <f t="shared" si="20"/>
        <v/>
      </c>
      <c r="M89" s="15" t="str">
        <f t="shared" si="21"/>
        <v/>
      </c>
      <c r="N89" s="113"/>
      <c r="O89" s="21"/>
      <c r="P89" s="21">
        <v>0</v>
      </c>
      <c r="Q89" s="22">
        <f t="shared" si="24"/>
        <v>0</v>
      </c>
      <c r="R89" s="22">
        <f t="shared" ref="R89:R152" si="26">O89*P89</f>
        <v>0</v>
      </c>
      <c r="S89" s="39" t="str">
        <f t="shared" ref="S89:S152" si="27">L89&amp;B89</f>
        <v/>
      </c>
      <c r="T89" s="39" t="str">
        <f t="shared" ref="T89:T152" si="28">M89&amp;B89</f>
        <v/>
      </c>
      <c r="U89" s="39" t="str">
        <f t="shared" ref="U89:U152" si="29">M89&amp;E89</f>
        <v/>
      </c>
    </row>
    <row r="90" spans="2:21" ht="12.75" customHeight="1" x14ac:dyDescent="0.15">
      <c r="B90" s="15" t="str">
        <f t="shared" si="22"/>
        <v/>
      </c>
      <c r="C90" s="15" t="str">
        <f>IF(E90="","",INT((E90-SUM(MOD(DATE(YEAR(E90-MOD(E90-2,7)+3),1,2),{1E+99;7})*{1;-1})+5)/7))</f>
        <v/>
      </c>
      <c r="D90" s="16" t="str">
        <f t="shared" si="23"/>
        <v/>
      </c>
      <c r="E90" s="17"/>
      <c r="F90" s="18"/>
      <c r="G90" s="20" t="str">
        <f t="shared" si="18"/>
        <v/>
      </c>
      <c r="H90" s="18"/>
      <c r="I90" s="15" t="str">
        <f t="shared" si="19"/>
        <v/>
      </c>
      <c r="J90" s="19"/>
      <c r="K90" s="19"/>
      <c r="L90" s="20" t="str">
        <f t="shared" si="20"/>
        <v/>
      </c>
      <c r="M90" s="15" t="str">
        <f t="shared" si="21"/>
        <v/>
      </c>
      <c r="N90" s="113"/>
      <c r="O90" s="21"/>
      <c r="P90" s="21">
        <v>0</v>
      </c>
      <c r="Q90" s="22">
        <f t="shared" si="24"/>
        <v>0</v>
      </c>
      <c r="R90" s="22">
        <f t="shared" si="26"/>
        <v>0</v>
      </c>
      <c r="S90" s="39" t="str">
        <f t="shared" si="27"/>
        <v/>
      </c>
      <c r="T90" s="39" t="str">
        <f t="shared" si="28"/>
        <v/>
      </c>
      <c r="U90" s="39" t="str">
        <f t="shared" si="29"/>
        <v/>
      </c>
    </row>
    <row r="91" spans="2:21" ht="12.75" customHeight="1" x14ac:dyDescent="0.15">
      <c r="B91" s="15" t="str">
        <f t="shared" si="22"/>
        <v/>
      </c>
      <c r="C91" s="15" t="str">
        <f>IF(E91="","",INT((E91-SUM(MOD(DATE(YEAR(E91-MOD(E91-2,7)+3),1,2),{1E+99;7})*{1;-1})+5)/7))</f>
        <v/>
      </c>
      <c r="D91" s="16" t="str">
        <f t="shared" si="23"/>
        <v/>
      </c>
      <c r="E91" s="17"/>
      <c r="F91" s="18"/>
      <c r="G91" s="20" t="str">
        <f t="shared" si="18"/>
        <v/>
      </c>
      <c r="H91" s="18"/>
      <c r="I91" s="15" t="str">
        <f t="shared" si="19"/>
        <v/>
      </c>
      <c r="J91" s="19"/>
      <c r="K91" s="19"/>
      <c r="L91" s="20" t="str">
        <f t="shared" si="20"/>
        <v/>
      </c>
      <c r="M91" s="15" t="str">
        <f t="shared" si="21"/>
        <v/>
      </c>
      <c r="N91" s="113"/>
      <c r="O91" s="21"/>
      <c r="P91" s="21">
        <v>0</v>
      </c>
      <c r="Q91" s="22">
        <f t="shared" si="24"/>
        <v>0</v>
      </c>
      <c r="R91" s="22">
        <f t="shared" si="26"/>
        <v>0</v>
      </c>
      <c r="S91" s="39" t="str">
        <f t="shared" si="27"/>
        <v/>
      </c>
      <c r="T91" s="39" t="str">
        <f t="shared" si="28"/>
        <v/>
      </c>
      <c r="U91" s="39" t="str">
        <f t="shared" si="29"/>
        <v/>
      </c>
    </row>
    <row r="92" spans="2:21" ht="12.75" customHeight="1" x14ac:dyDescent="0.15">
      <c r="B92" s="15" t="str">
        <f t="shared" si="22"/>
        <v/>
      </c>
      <c r="C92" s="15" t="str">
        <f>IF(E92="","",INT((E92-SUM(MOD(DATE(YEAR(E92-MOD(E92-2,7)+3),1,2),{1E+99;7})*{1;-1})+5)/7))</f>
        <v/>
      </c>
      <c r="D92" s="16" t="str">
        <f t="shared" si="23"/>
        <v/>
      </c>
      <c r="E92" s="17"/>
      <c r="F92" s="18"/>
      <c r="G92" s="20" t="str">
        <f t="shared" si="18"/>
        <v/>
      </c>
      <c r="H92" s="18"/>
      <c r="I92" s="15" t="str">
        <f t="shared" si="19"/>
        <v/>
      </c>
      <c r="J92" s="19"/>
      <c r="K92" s="19"/>
      <c r="L92" s="20" t="str">
        <f t="shared" si="20"/>
        <v/>
      </c>
      <c r="M92" s="15" t="str">
        <f t="shared" si="21"/>
        <v/>
      </c>
      <c r="N92" s="113"/>
      <c r="O92" s="21"/>
      <c r="P92" s="21">
        <v>0</v>
      </c>
      <c r="Q92" s="22">
        <f t="shared" ref="Q92:Q155" si="30">IF(ISNUMBER(Q91),IF(ISNUMBER(P92),Q91+P92,0),0)</f>
        <v>0</v>
      </c>
      <c r="R92" s="22">
        <f t="shared" si="26"/>
        <v>0</v>
      </c>
      <c r="S92" s="39" t="str">
        <f t="shared" si="27"/>
        <v/>
      </c>
      <c r="T92" s="39" t="str">
        <f t="shared" si="28"/>
        <v/>
      </c>
      <c r="U92" s="39" t="str">
        <f t="shared" si="29"/>
        <v/>
      </c>
    </row>
    <row r="93" spans="2:21" ht="12.75" customHeight="1" x14ac:dyDescent="0.15">
      <c r="B93" s="15" t="str">
        <f t="shared" si="22"/>
        <v/>
      </c>
      <c r="C93" s="15" t="str">
        <f>IF(E93="","",INT((E93-SUM(MOD(DATE(YEAR(E93-MOD(E93-2,7)+3),1,2),{1E+99;7})*{1;-1})+5)/7))</f>
        <v/>
      </c>
      <c r="D93" s="16" t="str">
        <f t="shared" si="23"/>
        <v/>
      </c>
      <c r="E93" s="17"/>
      <c r="F93" s="18"/>
      <c r="G93" s="20" t="str">
        <f t="shared" si="18"/>
        <v/>
      </c>
      <c r="H93" s="18"/>
      <c r="I93" s="15" t="str">
        <f t="shared" si="19"/>
        <v/>
      </c>
      <c r="J93" s="19"/>
      <c r="K93" s="19"/>
      <c r="L93" s="20" t="str">
        <f t="shared" si="20"/>
        <v/>
      </c>
      <c r="M93" s="15" t="str">
        <f t="shared" si="21"/>
        <v/>
      </c>
      <c r="N93" s="113"/>
      <c r="O93" s="21"/>
      <c r="P93" s="21">
        <v>0</v>
      </c>
      <c r="Q93" s="22">
        <f t="shared" si="30"/>
        <v>0</v>
      </c>
      <c r="R93" s="22">
        <f t="shared" si="26"/>
        <v>0</v>
      </c>
      <c r="S93" s="39" t="str">
        <f t="shared" si="27"/>
        <v/>
      </c>
      <c r="T93" s="39" t="str">
        <f t="shared" si="28"/>
        <v/>
      </c>
      <c r="U93" s="39" t="str">
        <f t="shared" si="29"/>
        <v/>
      </c>
    </row>
    <row r="94" spans="2:21" ht="12.75" customHeight="1" x14ac:dyDescent="0.15">
      <c r="B94" s="15" t="str">
        <f t="shared" si="22"/>
        <v/>
      </c>
      <c r="C94" s="15" t="str">
        <f>IF(E94="","",INT((E94-SUM(MOD(DATE(YEAR(E94-MOD(E94-2,7)+3),1,2),{1E+99;7})*{1;-1})+5)/7))</f>
        <v/>
      </c>
      <c r="D94" s="16" t="str">
        <f t="shared" si="23"/>
        <v/>
      </c>
      <c r="E94" s="17"/>
      <c r="F94" s="18"/>
      <c r="G94" s="20" t="str">
        <f t="shared" si="18"/>
        <v/>
      </c>
      <c r="H94" s="18"/>
      <c r="I94" s="15" t="str">
        <f t="shared" si="19"/>
        <v/>
      </c>
      <c r="J94" s="19"/>
      <c r="K94" s="19"/>
      <c r="L94" s="20" t="str">
        <f t="shared" si="20"/>
        <v/>
      </c>
      <c r="M94" s="15" t="str">
        <f t="shared" si="21"/>
        <v/>
      </c>
      <c r="N94" s="113"/>
      <c r="O94" s="21"/>
      <c r="P94" s="21">
        <v>0</v>
      </c>
      <c r="Q94" s="22">
        <f t="shared" si="30"/>
        <v>0</v>
      </c>
      <c r="R94" s="22">
        <f t="shared" si="26"/>
        <v>0</v>
      </c>
      <c r="S94" s="39" t="str">
        <f t="shared" si="27"/>
        <v/>
      </c>
      <c r="T94" s="39" t="str">
        <f t="shared" si="28"/>
        <v/>
      </c>
      <c r="U94" s="39" t="str">
        <f t="shared" si="29"/>
        <v/>
      </c>
    </row>
    <row r="95" spans="2:21" ht="12.75" customHeight="1" x14ac:dyDescent="0.15">
      <c r="B95" s="15" t="str">
        <f t="shared" si="22"/>
        <v/>
      </c>
      <c r="C95" s="15" t="str">
        <f>IF(E95="","",INT((E95-SUM(MOD(DATE(YEAR(E95-MOD(E95-2,7)+3),1,2),{1E+99;7})*{1;-1})+5)/7))</f>
        <v/>
      </c>
      <c r="D95" s="16" t="str">
        <f t="shared" si="23"/>
        <v/>
      </c>
      <c r="E95" s="17"/>
      <c r="F95" s="18"/>
      <c r="G95" s="20" t="str">
        <f t="shared" si="18"/>
        <v/>
      </c>
      <c r="H95" s="18"/>
      <c r="I95" s="15" t="str">
        <f t="shared" si="19"/>
        <v/>
      </c>
      <c r="J95" s="19"/>
      <c r="K95" s="19"/>
      <c r="L95" s="20" t="str">
        <f t="shared" si="20"/>
        <v/>
      </c>
      <c r="M95" s="15" t="str">
        <f t="shared" si="21"/>
        <v/>
      </c>
      <c r="N95" s="113"/>
      <c r="O95" s="21"/>
      <c r="P95" s="21">
        <v>0</v>
      </c>
      <c r="Q95" s="22">
        <f t="shared" si="30"/>
        <v>0</v>
      </c>
      <c r="R95" s="22">
        <f t="shared" si="26"/>
        <v>0</v>
      </c>
      <c r="S95" s="39" t="str">
        <f t="shared" si="27"/>
        <v/>
      </c>
      <c r="T95" s="39" t="str">
        <f t="shared" si="28"/>
        <v/>
      </c>
      <c r="U95" s="39" t="str">
        <f t="shared" si="29"/>
        <v/>
      </c>
    </row>
    <row r="96" spans="2:21" ht="12.75" customHeight="1" x14ac:dyDescent="0.15">
      <c r="B96" s="15" t="str">
        <f t="shared" si="22"/>
        <v/>
      </c>
      <c r="C96" s="15" t="str">
        <f>IF(E96="","",INT((E96-SUM(MOD(DATE(YEAR(E96-MOD(E96-2,7)+3),1,2),{1E+99;7})*{1;-1})+5)/7))</f>
        <v/>
      </c>
      <c r="D96" s="16" t="str">
        <f t="shared" si="23"/>
        <v/>
      </c>
      <c r="E96" s="17"/>
      <c r="F96" s="18"/>
      <c r="G96" s="20" t="str">
        <f t="shared" si="18"/>
        <v/>
      </c>
      <c r="H96" s="18"/>
      <c r="I96" s="15" t="str">
        <f t="shared" si="19"/>
        <v/>
      </c>
      <c r="J96" s="19"/>
      <c r="K96" s="19"/>
      <c r="L96" s="20" t="str">
        <f t="shared" si="20"/>
        <v/>
      </c>
      <c r="M96" s="15" t="str">
        <f t="shared" si="21"/>
        <v/>
      </c>
      <c r="N96" s="113"/>
      <c r="O96" s="21"/>
      <c r="P96" s="21">
        <v>0</v>
      </c>
      <c r="Q96" s="22">
        <f t="shared" si="30"/>
        <v>0</v>
      </c>
      <c r="R96" s="22">
        <f t="shared" si="26"/>
        <v>0</v>
      </c>
      <c r="S96" s="39" t="str">
        <f t="shared" si="27"/>
        <v/>
      </c>
      <c r="T96" s="39" t="str">
        <f t="shared" si="28"/>
        <v/>
      </c>
      <c r="U96" s="39" t="str">
        <f t="shared" si="29"/>
        <v/>
      </c>
    </row>
    <row r="97" spans="2:21" ht="12.75" customHeight="1" x14ac:dyDescent="0.15">
      <c r="B97" s="15" t="str">
        <f t="shared" si="22"/>
        <v/>
      </c>
      <c r="C97" s="15" t="str">
        <f>IF(E97="","",INT((E97-SUM(MOD(DATE(YEAR(E97-MOD(E97-2,7)+3),1,2),{1E+99;7})*{1;-1})+5)/7))</f>
        <v/>
      </c>
      <c r="D97" s="16" t="str">
        <f t="shared" si="23"/>
        <v/>
      </c>
      <c r="E97" s="17"/>
      <c r="F97" s="18"/>
      <c r="G97" s="20" t="str">
        <f t="shared" si="18"/>
        <v/>
      </c>
      <c r="H97" s="18"/>
      <c r="I97" s="15" t="str">
        <f t="shared" si="19"/>
        <v/>
      </c>
      <c r="J97" s="19"/>
      <c r="K97" s="19"/>
      <c r="L97" s="20" t="str">
        <f t="shared" si="20"/>
        <v/>
      </c>
      <c r="M97" s="15" t="str">
        <f t="shared" si="21"/>
        <v/>
      </c>
      <c r="N97" s="113"/>
      <c r="O97" s="21"/>
      <c r="P97" s="21">
        <v>0</v>
      </c>
      <c r="Q97" s="22">
        <f t="shared" si="30"/>
        <v>0</v>
      </c>
      <c r="R97" s="22">
        <f t="shared" si="26"/>
        <v>0</v>
      </c>
      <c r="S97" s="39" t="str">
        <f t="shared" si="27"/>
        <v/>
      </c>
      <c r="T97" s="39" t="str">
        <f t="shared" si="28"/>
        <v/>
      </c>
      <c r="U97" s="39" t="str">
        <f t="shared" si="29"/>
        <v/>
      </c>
    </row>
    <row r="98" spans="2:21" ht="12.75" customHeight="1" x14ac:dyDescent="0.15">
      <c r="B98" s="15" t="str">
        <f t="shared" si="22"/>
        <v/>
      </c>
      <c r="C98" s="15" t="str">
        <f>IF(E98="","",INT((E98-SUM(MOD(DATE(YEAR(E98-MOD(E98-2,7)+3),1,2),{1E+99;7})*{1;-1})+5)/7))</f>
        <v/>
      </c>
      <c r="D98" s="16" t="str">
        <f t="shared" si="23"/>
        <v/>
      </c>
      <c r="E98" s="17"/>
      <c r="F98" s="18"/>
      <c r="G98" s="20" t="str">
        <f t="shared" si="18"/>
        <v/>
      </c>
      <c r="H98" s="18"/>
      <c r="I98" s="15" t="str">
        <f t="shared" si="19"/>
        <v/>
      </c>
      <c r="J98" s="19"/>
      <c r="K98" s="19"/>
      <c r="L98" s="20" t="str">
        <f t="shared" si="20"/>
        <v/>
      </c>
      <c r="M98" s="15" t="str">
        <f t="shared" si="21"/>
        <v/>
      </c>
      <c r="N98" s="113"/>
      <c r="O98" s="21"/>
      <c r="P98" s="21">
        <v>0</v>
      </c>
      <c r="Q98" s="22">
        <f t="shared" si="30"/>
        <v>0</v>
      </c>
      <c r="R98" s="22">
        <f t="shared" si="26"/>
        <v>0</v>
      </c>
      <c r="S98" s="39" t="str">
        <f t="shared" si="27"/>
        <v/>
      </c>
      <c r="T98" s="39" t="str">
        <f t="shared" si="28"/>
        <v/>
      </c>
      <c r="U98" s="39" t="str">
        <f t="shared" si="29"/>
        <v/>
      </c>
    </row>
    <row r="99" spans="2:21" ht="12.75" customHeight="1" x14ac:dyDescent="0.15">
      <c r="B99" s="15" t="str">
        <f t="shared" si="22"/>
        <v/>
      </c>
      <c r="C99" s="15" t="str">
        <f>IF(E99="","",INT((E99-SUM(MOD(DATE(YEAR(E99-MOD(E99-2,7)+3),1,2),{1E+99;7})*{1;-1})+5)/7))</f>
        <v/>
      </c>
      <c r="D99" s="16" t="str">
        <f t="shared" si="23"/>
        <v/>
      </c>
      <c r="E99" s="17"/>
      <c r="F99" s="18"/>
      <c r="G99" s="20" t="str">
        <f t="shared" si="18"/>
        <v/>
      </c>
      <c r="H99" s="18"/>
      <c r="I99" s="15" t="str">
        <f t="shared" si="19"/>
        <v/>
      </c>
      <c r="J99" s="19"/>
      <c r="K99" s="19"/>
      <c r="L99" s="20" t="str">
        <f t="shared" si="20"/>
        <v/>
      </c>
      <c r="M99" s="15" t="str">
        <f t="shared" si="21"/>
        <v/>
      </c>
      <c r="N99" s="113"/>
      <c r="O99" s="21"/>
      <c r="P99" s="21">
        <v>0</v>
      </c>
      <c r="Q99" s="22">
        <f t="shared" si="30"/>
        <v>0</v>
      </c>
      <c r="R99" s="22">
        <f t="shared" si="26"/>
        <v>0</v>
      </c>
      <c r="S99" s="39" t="str">
        <f t="shared" si="27"/>
        <v/>
      </c>
      <c r="T99" s="39" t="str">
        <f t="shared" si="28"/>
        <v/>
      </c>
      <c r="U99" s="39" t="str">
        <f t="shared" si="29"/>
        <v/>
      </c>
    </row>
    <row r="100" spans="2:21" ht="12.75" customHeight="1" x14ac:dyDescent="0.15">
      <c r="B100" s="15" t="str">
        <f t="shared" si="22"/>
        <v/>
      </c>
      <c r="C100" s="15" t="str">
        <f>IF(E100="","",INT((E100-SUM(MOD(DATE(YEAR(E100-MOD(E100-2,7)+3),1,2),{1E+99;7})*{1;-1})+5)/7))</f>
        <v/>
      </c>
      <c r="D100" s="16" t="str">
        <f t="shared" si="23"/>
        <v/>
      </c>
      <c r="E100" s="17"/>
      <c r="F100" s="18"/>
      <c r="G100" s="20" t="str">
        <f t="shared" si="18"/>
        <v/>
      </c>
      <c r="H100" s="18"/>
      <c r="I100" s="15" t="str">
        <f t="shared" si="19"/>
        <v/>
      </c>
      <c r="J100" s="19"/>
      <c r="K100" s="19"/>
      <c r="L100" s="20" t="str">
        <f t="shared" si="20"/>
        <v/>
      </c>
      <c r="M100" s="15" t="str">
        <f t="shared" si="21"/>
        <v/>
      </c>
      <c r="N100" s="113"/>
      <c r="O100" s="21"/>
      <c r="P100" s="21">
        <v>0</v>
      </c>
      <c r="Q100" s="22">
        <f t="shared" si="30"/>
        <v>0</v>
      </c>
      <c r="R100" s="22">
        <f t="shared" si="26"/>
        <v>0</v>
      </c>
      <c r="S100" s="39" t="str">
        <f t="shared" si="27"/>
        <v/>
      </c>
      <c r="T100" s="39" t="str">
        <f t="shared" si="28"/>
        <v/>
      </c>
      <c r="U100" s="39" t="str">
        <f t="shared" si="29"/>
        <v/>
      </c>
    </row>
    <row r="101" spans="2:21" ht="12.75" customHeight="1" x14ac:dyDescent="0.15">
      <c r="B101" s="15" t="str">
        <f t="shared" si="22"/>
        <v/>
      </c>
      <c r="C101" s="15" t="str">
        <f>IF(E101="","",INT((E101-SUM(MOD(DATE(YEAR(E101-MOD(E101-2,7)+3),1,2),{1E+99;7})*{1;-1})+5)/7))</f>
        <v/>
      </c>
      <c r="D101" s="16" t="str">
        <f t="shared" si="23"/>
        <v/>
      </c>
      <c r="E101" s="17"/>
      <c r="F101" s="18"/>
      <c r="G101" s="20" t="str">
        <f t="shared" si="18"/>
        <v/>
      </c>
      <c r="H101" s="18"/>
      <c r="I101" s="15" t="str">
        <f t="shared" si="19"/>
        <v/>
      </c>
      <c r="J101" s="19"/>
      <c r="K101" s="19"/>
      <c r="L101" s="20" t="str">
        <f t="shared" si="20"/>
        <v/>
      </c>
      <c r="M101" s="15" t="str">
        <f t="shared" si="21"/>
        <v/>
      </c>
      <c r="N101" s="113"/>
      <c r="O101" s="21"/>
      <c r="P101" s="21">
        <v>0</v>
      </c>
      <c r="Q101" s="22">
        <f t="shared" si="30"/>
        <v>0</v>
      </c>
      <c r="R101" s="22">
        <f t="shared" si="26"/>
        <v>0</v>
      </c>
      <c r="S101" s="39" t="str">
        <f t="shared" si="27"/>
        <v/>
      </c>
      <c r="T101" s="39" t="str">
        <f t="shared" si="28"/>
        <v/>
      </c>
      <c r="U101" s="39" t="str">
        <f t="shared" si="29"/>
        <v/>
      </c>
    </row>
    <row r="102" spans="2:21" ht="12.75" customHeight="1" x14ac:dyDescent="0.15">
      <c r="B102" s="15" t="str">
        <f t="shared" si="22"/>
        <v/>
      </c>
      <c r="C102" s="15" t="str">
        <f>IF(E102="","",INT((E102-SUM(MOD(DATE(YEAR(E102-MOD(E102-2,7)+3),1,2),{1E+99;7})*{1;-1})+5)/7))</f>
        <v/>
      </c>
      <c r="D102" s="16" t="str">
        <f t="shared" si="23"/>
        <v/>
      </c>
      <c r="E102" s="17"/>
      <c r="F102" s="18"/>
      <c r="G102" s="20" t="str">
        <f t="shared" si="18"/>
        <v/>
      </c>
      <c r="H102" s="18"/>
      <c r="I102" s="15" t="str">
        <f t="shared" si="19"/>
        <v/>
      </c>
      <c r="J102" s="19"/>
      <c r="K102" s="19"/>
      <c r="L102" s="20" t="str">
        <f t="shared" si="20"/>
        <v/>
      </c>
      <c r="M102" s="15" t="str">
        <f t="shared" si="21"/>
        <v/>
      </c>
      <c r="N102" s="113"/>
      <c r="O102" s="21"/>
      <c r="P102" s="21">
        <v>0</v>
      </c>
      <c r="Q102" s="22">
        <f t="shared" si="30"/>
        <v>0</v>
      </c>
      <c r="R102" s="22">
        <f t="shared" si="26"/>
        <v>0</v>
      </c>
      <c r="S102" s="39" t="str">
        <f t="shared" si="27"/>
        <v/>
      </c>
      <c r="T102" s="39" t="str">
        <f t="shared" si="28"/>
        <v/>
      </c>
      <c r="U102" s="39" t="str">
        <f t="shared" si="29"/>
        <v/>
      </c>
    </row>
    <row r="103" spans="2:21" ht="12.75" customHeight="1" x14ac:dyDescent="0.15">
      <c r="B103" s="15" t="str">
        <f t="shared" si="22"/>
        <v/>
      </c>
      <c r="C103" s="15" t="str">
        <f>IF(E103="","",INT((E103-SUM(MOD(DATE(YEAR(E103-MOD(E103-2,7)+3),1,2),{1E+99;7})*{1;-1})+5)/7))</f>
        <v/>
      </c>
      <c r="D103" s="16" t="str">
        <f t="shared" si="23"/>
        <v/>
      </c>
      <c r="E103" s="17"/>
      <c r="F103" s="18"/>
      <c r="G103" s="20" t="str">
        <f t="shared" si="18"/>
        <v/>
      </c>
      <c r="H103" s="18"/>
      <c r="I103" s="15" t="str">
        <f t="shared" si="19"/>
        <v/>
      </c>
      <c r="J103" s="19"/>
      <c r="K103" s="19"/>
      <c r="L103" s="20" t="str">
        <f t="shared" si="20"/>
        <v/>
      </c>
      <c r="M103" s="15" t="str">
        <f t="shared" si="21"/>
        <v/>
      </c>
      <c r="N103" s="113"/>
      <c r="O103" s="21"/>
      <c r="P103" s="21">
        <v>0</v>
      </c>
      <c r="Q103" s="22">
        <f t="shared" si="30"/>
        <v>0</v>
      </c>
      <c r="R103" s="22">
        <f t="shared" si="26"/>
        <v>0</v>
      </c>
      <c r="S103" s="39" t="str">
        <f t="shared" si="27"/>
        <v/>
      </c>
      <c r="T103" s="39" t="str">
        <f t="shared" si="28"/>
        <v/>
      </c>
      <c r="U103" s="39" t="str">
        <f t="shared" si="29"/>
        <v/>
      </c>
    </row>
    <row r="104" spans="2:21" ht="12.75" customHeight="1" x14ac:dyDescent="0.15">
      <c r="B104" s="15" t="str">
        <f t="shared" si="22"/>
        <v/>
      </c>
      <c r="C104" s="15" t="str">
        <f>IF(E104="","",INT((E104-SUM(MOD(DATE(YEAR(E104-MOD(E104-2,7)+3),1,2),{1E+99;7})*{1;-1})+5)/7))</f>
        <v/>
      </c>
      <c r="D104" s="16" t="str">
        <f t="shared" si="23"/>
        <v/>
      </c>
      <c r="E104" s="17"/>
      <c r="F104" s="18"/>
      <c r="G104" s="20" t="str">
        <f t="shared" si="18"/>
        <v/>
      </c>
      <c r="H104" s="18"/>
      <c r="I104" s="15" t="str">
        <f t="shared" si="19"/>
        <v/>
      </c>
      <c r="J104" s="19"/>
      <c r="K104" s="19"/>
      <c r="L104" s="20" t="str">
        <f t="shared" si="20"/>
        <v/>
      </c>
      <c r="M104" s="15" t="str">
        <f t="shared" si="21"/>
        <v/>
      </c>
      <c r="N104" s="113"/>
      <c r="O104" s="21"/>
      <c r="P104" s="21">
        <v>0</v>
      </c>
      <c r="Q104" s="22">
        <f t="shared" si="30"/>
        <v>0</v>
      </c>
      <c r="R104" s="22">
        <f t="shared" si="26"/>
        <v>0</v>
      </c>
      <c r="S104" s="39" t="str">
        <f t="shared" si="27"/>
        <v/>
      </c>
      <c r="T104" s="39" t="str">
        <f t="shared" si="28"/>
        <v/>
      </c>
      <c r="U104" s="39" t="str">
        <f t="shared" si="29"/>
        <v/>
      </c>
    </row>
    <row r="105" spans="2:21" ht="12.75" customHeight="1" x14ac:dyDescent="0.15">
      <c r="B105" s="15" t="str">
        <f t="shared" si="22"/>
        <v/>
      </c>
      <c r="C105" s="15" t="str">
        <f>IF(E105="","",INT((E105-SUM(MOD(DATE(YEAR(E105-MOD(E105-2,7)+3),1,2),{1E+99;7})*{1;-1})+5)/7))</f>
        <v/>
      </c>
      <c r="D105" s="16" t="str">
        <f t="shared" si="23"/>
        <v/>
      </c>
      <c r="E105" s="17"/>
      <c r="F105" s="18"/>
      <c r="G105" s="20" t="str">
        <f t="shared" si="18"/>
        <v/>
      </c>
      <c r="H105" s="18"/>
      <c r="I105" s="15" t="str">
        <f t="shared" si="19"/>
        <v/>
      </c>
      <c r="J105" s="19"/>
      <c r="K105" s="19"/>
      <c r="L105" s="20" t="str">
        <f t="shared" si="20"/>
        <v/>
      </c>
      <c r="M105" s="15" t="str">
        <f t="shared" si="21"/>
        <v/>
      </c>
      <c r="N105" s="113"/>
      <c r="O105" s="21"/>
      <c r="P105" s="21">
        <v>0</v>
      </c>
      <c r="Q105" s="22">
        <f t="shared" si="30"/>
        <v>0</v>
      </c>
      <c r="R105" s="22">
        <f t="shared" si="26"/>
        <v>0</v>
      </c>
      <c r="S105" s="39" t="str">
        <f t="shared" si="27"/>
        <v/>
      </c>
      <c r="T105" s="39" t="str">
        <f t="shared" si="28"/>
        <v/>
      </c>
      <c r="U105" s="39" t="str">
        <f t="shared" si="29"/>
        <v/>
      </c>
    </row>
    <row r="106" spans="2:21" ht="12.75" customHeight="1" x14ac:dyDescent="0.15">
      <c r="B106" s="15" t="str">
        <f t="shared" si="22"/>
        <v/>
      </c>
      <c r="C106" s="15" t="str">
        <f>IF(E106="","",INT((E106-SUM(MOD(DATE(YEAR(E106-MOD(E106-2,7)+3),1,2),{1E+99;7})*{1;-1})+5)/7))</f>
        <v/>
      </c>
      <c r="D106" s="16" t="str">
        <f t="shared" si="23"/>
        <v/>
      </c>
      <c r="E106" s="17"/>
      <c r="F106" s="18"/>
      <c r="G106" s="20" t="str">
        <f t="shared" si="18"/>
        <v/>
      </c>
      <c r="H106" s="18"/>
      <c r="I106" s="15" t="str">
        <f t="shared" si="19"/>
        <v/>
      </c>
      <c r="J106" s="19"/>
      <c r="K106" s="19"/>
      <c r="L106" s="20" t="str">
        <f t="shared" si="20"/>
        <v/>
      </c>
      <c r="M106" s="15" t="str">
        <f t="shared" si="21"/>
        <v/>
      </c>
      <c r="N106" s="113"/>
      <c r="O106" s="21"/>
      <c r="P106" s="21">
        <v>0</v>
      </c>
      <c r="Q106" s="22">
        <f t="shared" si="30"/>
        <v>0</v>
      </c>
      <c r="R106" s="22">
        <f t="shared" si="26"/>
        <v>0</v>
      </c>
      <c r="S106" s="39" t="str">
        <f t="shared" si="27"/>
        <v/>
      </c>
      <c r="T106" s="39" t="str">
        <f t="shared" si="28"/>
        <v/>
      </c>
      <c r="U106" s="39" t="str">
        <f t="shared" si="29"/>
        <v/>
      </c>
    </row>
    <row r="107" spans="2:21" ht="12.75" customHeight="1" x14ac:dyDescent="0.15">
      <c r="B107" s="15" t="str">
        <f t="shared" si="22"/>
        <v/>
      </c>
      <c r="C107" s="15" t="str">
        <f>IF(E107="","",INT((E107-SUM(MOD(DATE(YEAR(E107-MOD(E107-2,7)+3),1,2),{1E+99;7})*{1;-1})+5)/7))</f>
        <v/>
      </c>
      <c r="D107" s="16" t="str">
        <f t="shared" si="23"/>
        <v/>
      </c>
      <c r="E107" s="17"/>
      <c r="F107" s="18"/>
      <c r="G107" s="20" t="str">
        <f t="shared" si="18"/>
        <v/>
      </c>
      <c r="H107" s="18"/>
      <c r="I107" s="15" t="str">
        <f t="shared" si="19"/>
        <v/>
      </c>
      <c r="J107" s="19"/>
      <c r="K107" s="19"/>
      <c r="L107" s="20" t="str">
        <f t="shared" si="20"/>
        <v/>
      </c>
      <c r="M107" s="15" t="str">
        <f t="shared" si="21"/>
        <v/>
      </c>
      <c r="N107" s="113"/>
      <c r="O107" s="21"/>
      <c r="P107" s="21">
        <v>0</v>
      </c>
      <c r="Q107" s="22">
        <f t="shared" si="30"/>
        <v>0</v>
      </c>
      <c r="R107" s="22">
        <f t="shared" si="26"/>
        <v>0</v>
      </c>
      <c r="S107" s="39" t="str">
        <f t="shared" si="27"/>
        <v/>
      </c>
      <c r="T107" s="39" t="str">
        <f t="shared" si="28"/>
        <v/>
      </c>
      <c r="U107" s="39" t="str">
        <f t="shared" si="29"/>
        <v/>
      </c>
    </row>
    <row r="108" spans="2:21" ht="12.75" customHeight="1" x14ac:dyDescent="0.15">
      <c r="B108" s="15" t="str">
        <f t="shared" si="22"/>
        <v/>
      </c>
      <c r="C108" s="15" t="str">
        <f>IF(E108="","",INT((E108-SUM(MOD(DATE(YEAR(E108-MOD(E108-2,7)+3),1,2),{1E+99;7})*{1;-1})+5)/7))</f>
        <v/>
      </c>
      <c r="D108" s="16" t="str">
        <f t="shared" si="23"/>
        <v/>
      </c>
      <c r="E108" s="17"/>
      <c r="F108" s="18"/>
      <c r="G108" s="20" t="str">
        <f t="shared" si="18"/>
        <v/>
      </c>
      <c r="H108" s="18"/>
      <c r="I108" s="15" t="str">
        <f t="shared" si="19"/>
        <v/>
      </c>
      <c r="J108" s="19"/>
      <c r="K108" s="19"/>
      <c r="L108" s="20" t="str">
        <f t="shared" si="20"/>
        <v/>
      </c>
      <c r="M108" s="15" t="str">
        <f t="shared" si="21"/>
        <v/>
      </c>
      <c r="N108" s="113"/>
      <c r="O108" s="21"/>
      <c r="P108" s="21">
        <v>0</v>
      </c>
      <c r="Q108" s="22">
        <f t="shared" si="30"/>
        <v>0</v>
      </c>
      <c r="R108" s="22">
        <f t="shared" si="26"/>
        <v>0</v>
      </c>
      <c r="S108" s="39" t="str">
        <f t="shared" si="27"/>
        <v/>
      </c>
      <c r="T108" s="39" t="str">
        <f t="shared" si="28"/>
        <v/>
      </c>
      <c r="U108" s="39" t="str">
        <f t="shared" si="29"/>
        <v/>
      </c>
    </row>
    <row r="109" spans="2:21" ht="12.75" customHeight="1" x14ac:dyDescent="0.15">
      <c r="B109" s="15" t="str">
        <f t="shared" si="22"/>
        <v/>
      </c>
      <c r="C109" s="15" t="str">
        <f>IF(E109="","",INT((E109-SUM(MOD(DATE(YEAR(E109-MOD(E109-2,7)+3),1,2),{1E+99;7})*{1;-1})+5)/7))</f>
        <v/>
      </c>
      <c r="D109" s="16" t="str">
        <f t="shared" si="23"/>
        <v/>
      </c>
      <c r="E109" s="17"/>
      <c r="F109" s="18"/>
      <c r="G109" s="20" t="str">
        <f t="shared" si="18"/>
        <v/>
      </c>
      <c r="H109" s="18"/>
      <c r="I109" s="15" t="str">
        <f t="shared" si="19"/>
        <v/>
      </c>
      <c r="J109" s="19"/>
      <c r="K109" s="19"/>
      <c r="L109" s="20" t="str">
        <f t="shared" si="20"/>
        <v/>
      </c>
      <c r="M109" s="15" t="str">
        <f t="shared" si="21"/>
        <v/>
      </c>
      <c r="N109" s="113"/>
      <c r="O109" s="21"/>
      <c r="P109" s="21">
        <v>0</v>
      </c>
      <c r="Q109" s="22">
        <f t="shared" si="30"/>
        <v>0</v>
      </c>
      <c r="R109" s="22">
        <f t="shared" si="26"/>
        <v>0</v>
      </c>
      <c r="S109" s="39" t="str">
        <f t="shared" si="27"/>
        <v/>
      </c>
      <c r="T109" s="39" t="str">
        <f t="shared" si="28"/>
        <v/>
      </c>
      <c r="U109" s="39" t="str">
        <f t="shared" si="29"/>
        <v/>
      </c>
    </row>
    <row r="110" spans="2:21" ht="12.75" customHeight="1" x14ac:dyDescent="0.15">
      <c r="B110" s="15" t="str">
        <f t="shared" si="22"/>
        <v/>
      </c>
      <c r="C110" s="15" t="str">
        <f>IF(E110="","",INT((E110-SUM(MOD(DATE(YEAR(E110-MOD(E110-2,7)+3),1,2),{1E+99;7})*{1;-1})+5)/7))</f>
        <v/>
      </c>
      <c r="D110" s="16" t="str">
        <f t="shared" si="23"/>
        <v/>
      </c>
      <c r="E110" s="17"/>
      <c r="F110" s="18"/>
      <c r="G110" s="20" t="str">
        <f t="shared" si="18"/>
        <v/>
      </c>
      <c r="H110" s="18"/>
      <c r="I110" s="15" t="str">
        <f t="shared" si="19"/>
        <v/>
      </c>
      <c r="J110" s="19"/>
      <c r="K110" s="19"/>
      <c r="L110" s="20" t="str">
        <f t="shared" si="20"/>
        <v/>
      </c>
      <c r="M110" s="15" t="str">
        <f t="shared" si="21"/>
        <v/>
      </c>
      <c r="N110" s="113"/>
      <c r="O110" s="21"/>
      <c r="P110" s="21">
        <v>0</v>
      </c>
      <c r="Q110" s="22">
        <f t="shared" si="30"/>
        <v>0</v>
      </c>
      <c r="R110" s="22">
        <f t="shared" si="26"/>
        <v>0</v>
      </c>
      <c r="S110" s="39" t="str">
        <f t="shared" si="27"/>
        <v/>
      </c>
      <c r="T110" s="39" t="str">
        <f t="shared" si="28"/>
        <v/>
      </c>
      <c r="U110" s="39" t="str">
        <f t="shared" si="29"/>
        <v/>
      </c>
    </row>
    <row r="111" spans="2:21" ht="12.75" customHeight="1" x14ac:dyDescent="0.15">
      <c r="B111" s="15" t="str">
        <f t="shared" si="22"/>
        <v/>
      </c>
      <c r="C111" s="15" t="str">
        <f>IF(E111="","",INT((E111-SUM(MOD(DATE(YEAR(E111-MOD(E111-2,7)+3),1,2),{1E+99;7})*{1;-1})+5)/7))</f>
        <v/>
      </c>
      <c r="D111" s="16" t="str">
        <f t="shared" si="23"/>
        <v/>
      </c>
      <c r="E111" s="17"/>
      <c r="F111" s="18"/>
      <c r="G111" s="20" t="str">
        <f t="shared" si="18"/>
        <v/>
      </c>
      <c r="H111" s="18"/>
      <c r="I111" s="15" t="str">
        <f t="shared" si="19"/>
        <v/>
      </c>
      <c r="J111" s="19"/>
      <c r="K111" s="19"/>
      <c r="L111" s="20" t="str">
        <f t="shared" si="20"/>
        <v/>
      </c>
      <c r="M111" s="15" t="str">
        <f t="shared" si="21"/>
        <v/>
      </c>
      <c r="N111" s="113"/>
      <c r="O111" s="21"/>
      <c r="P111" s="21">
        <v>0</v>
      </c>
      <c r="Q111" s="22">
        <f t="shared" si="30"/>
        <v>0</v>
      </c>
      <c r="R111" s="22">
        <f t="shared" si="26"/>
        <v>0</v>
      </c>
      <c r="S111" s="39" t="str">
        <f t="shared" si="27"/>
        <v/>
      </c>
      <c r="T111" s="39" t="str">
        <f t="shared" si="28"/>
        <v/>
      </c>
      <c r="U111" s="39" t="str">
        <f t="shared" si="29"/>
        <v/>
      </c>
    </row>
    <row r="112" spans="2:21" ht="12.75" customHeight="1" x14ac:dyDescent="0.15">
      <c r="B112" s="15" t="str">
        <f t="shared" si="22"/>
        <v/>
      </c>
      <c r="C112" s="15" t="str">
        <f>IF(E112="","",INT((E112-SUM(MOD(DATE(YEAR(E112-MOD(E112-2,7)+3),1,2),{1E+99;7})*{1;-1})+5)/7))</f>
        <v/>
      </c>
      <c r="D112" s="16" t="str">
        <f t="shared" si="23"/>
        <v/>
      </c>
      <c r="E112" s="17"/>
      <c r="F112" s="18"/>
      <c r="G112" s="20" t="str">
        <f t="shared" si="18"/>
        <v/>
      </c>
      <c r="H112" s="18"/>
      <c r="I112" s="15" t="str">
        <f t="shared" si="19"/>
        <v/>
      </c>
      <c r="J112" s="19"/>
      <c r="K112" s="19"/>
      <c r="L112" s="20" t="str">
        <f t="shared" si="20"/>
        <v/>
      </c>
      <c r="M112" s="15" t="str">
        <f t="shared" si="21"/>
        <v/>
      </c>
      <c r="N112" s="113"/>
      <c r="O112" s="21"/>
      <c r="P112" s="21">
        <v>0</v>
      </c>
      <c r="Q112" s="22">
        <f t="shared" si="30"/>
        <v>0</v>
      </c>
      <c r="R112" s="22">
        <f t="shared" si="26"/>
        <v>0</v>
      </c>
      <c r="S112" s="39" t="str">
        <f t="shared" si="27"/>
        <v/>
      </c>
      <c r="T112" s="39" t="str">
        <f t="shared" si="28"/>
        <v/>
      </c>
      <c r="U112" s="39" t="str">
        <f t="shared" si="29"/>
        <v/>
      </c>
    </row>
    <row r="113" spans="2:21" ht="12.75" customHeight="1" x14ac:dyDescent="0.15">
      <c r="B113" s="15" t="str">
        <f t="shared" si="22"/>
        <v/>
      </c>
      <c r="C113" s="15" t="str">
        <f>IF(E113="","",INT((E113-SUM(MOD(DATE(YEAR(E113-MOD(E113-2,7)+3),1,2),{1E+99;7})*{1;-1})+5)/7))</f>
        <v/>
      </c>
      <c r="D113" s="16" t="str">
        <f t="shared" si="23"/>
        <v/>
      </c>
      <c r="E113" s="17"/>
      <c r="F113" s="18"/>
      <c r="G113" s="20" t="str">
        <f t="shared" si="18"/>
        <v/>
      </c>
      <c r="H113" s="18"/>
      <c r="I113" s="15" t="str">
        <f t="shared" si="19"/>
        <v/>
      </c>
      <c r="J113" s="19"/>
      <c r="K113" s="19"/>
      <c r="L113" s="20" t="str">
        <f t="shared" si="20"/>
        <v/>
      </c>
      <c r="M113" s="15" t="str">
        <f t="shared" si="21"/>
        <v/>
      </c>
      <c r="N113" s="113"/>
      <c r="O113" s="21"/>
      <c r="P113" s="21">
        <v>0</v>
      </c>
      <c r="Q113" s="22">
        <f t="shared" si="30"/>
        <v>0</v>
      </c>
      <c r="R113" s="22">
        <f t="shared" si="26"/>
        <v>0</v>
      </c>
      <c r="S113" s="39" t="str">
        <f t="shared" si="27"/>
        <v/>
      </c>
      <c r="T113" s="39" t="str">
        <f t="shared" si="28"/>
        <v/>
      </c>
      <c r="U113" s="39" t="str">
        <f t="shared" si="29"/>
        <v/>
      </c>
    </row>
    <row r="114" spans="2:21" ht="12.75" customHeight="1" x14ac:dyDescent="0.15">
      <c r="B114" s="15" t="str">
        <f t="shared" si="22"/>
        <v/>
      </c>
      <c r="C114" s="15" t="str">
        <f>IF(E114="","",INT((E114-SUM(MOD(DATE(YEAR(E114-MOD(E114-2,7)+3),1,2),{1E+99;7})*{1;-1})+5)/7))</f>
        <v/>
      </c>
      <c r="D114" s="16" t="str">
        <f t="shared" si="23"/>
        <v/>
      </c>
      <c r="E114" s="17"/>
      <c r="F114" s="18"/>
      <c r="G114" s="20" t="str">
        <f t="shared" si="18"/>
        <v/>
      </c>
      <c r="H114" s="18"/>
      <c r="I114" s="15" t="str">
        <f t="shared" si="19"/>
        <v/>
      </c>
      <c r="J114" s="19"/>
      <c r="K114" s="19"/>
      <c r="L114" s="20" t="str">
        <f t="shared" si="20"/>
        <v/>
      </c>
      <c r="M114" s="15" t="str">
        <f t="shared" si="21"/>
        <v/>
      </c>
      <c r="N114" s="113"/>
      <c r="O114" s="21"/>
      <c r="P114" s="21">
        <v>0</v>
      </c>
      <c r="Q114" s="22">
        <f t="shared" si="30"/>
        <v>0</v>
      </c>
      <c r="R114" s="22">
        <f t="shared" si="26"/>
        <v>0</v>
      </c>
      <c r="S114" s="39" t="str">
        <f t="shared" si="27"/>
        <v/>
      </c>
      <c r="T114" s="39" t="str">
        <f t="shared" si="28"/>
        <v/>
      </c>
      <c r="U114" s="39" t="str">
        <f t="shared" si="29"/>
        <v/>
      </c>
    </row>
    <row r="115" spans="2:21" ht="12.75" customHeight="1" x14ac:dyDescent="0.15">
      <c r="B115" s="15" t="str">
        <f t="shared" si="22"/>
        <v/>
      </c>
      <c r="C115" s="15" t="str">
        <f>IF(E115="","",INT((E115-SUM(MOD(DATE(YEAR(E115-MOD(E115-2,7)+3),1,2),{1E+99;7})*{1;-1})+5)/7))</f>
        <v/>
      </c>
      <c r="D115" s="16" t="str">
        <f t="shared" si="23"/>
        <v/>
      </c>
      <c r="E115" s="17"/>
      <c r="F115" s="18"/>
      <c r="G115" s="20" t="str">
        <f t="shared" si="18"/>
        <v/>
      </c>
      <c r="H115" s="18"/>
      <c r="I115" s="15" t="str">
        <f t="shared" si="19"/>
        <v/>
      </c>
      <c r="J115" s="19"/>
      <c r="K115" s="19"/>
      <c r="L115" s="20" t="str">
        <f t="shared" si="20"/>
        <v/>
      </c>
      <c r="M115" s="15" t="str">
        <f t="shared" si="21"/>
        <v/>
      </c>
      <c r="N115" s="113"/>
      <c r="O115" s="21"/>
      <c r="P115" s="21">
        <v>0</v>
      </c>
      <c r="Q115" s="22">
        <f t="shared" si="30"/>
        <v>0</v>
      </c>
      <c r="R115" s="22">
        <f t="shared" si="26"/>
        <v>0</v>
      </c>
      <c r="S115" s="39" t="str">
        <f t="shared" si="27"/>
        <v/>
      </c>
      <c r="T115" s="39" t="str">
        <f t="shared" si="28"/>
        <v/>
      </c>
      <c r="U115" s="39" t="str">
        <f t="shared" si="29"/>
        <v/>
      </c>
    </row>
    <row r="116" spans="2:21" ht="12.75" customHeight="1" x14ac:dyDescent="0.15">
      <c r="B116" s="15" t="str">
        <f t="shared" si="22"/>
        <v/>
      </c>
      <c r="C116" s="15" t="str">
        <f>IF(E116="","",INT((E116-SUM(MOD(DATE(YEAR(E116-MOD(E116-2,7)+3),1,2),{1E+99;7})*{1;-1})+5)/7))</f>
        <v/>
      </c>
      <c r="D116" s="16" t="str">
        <f t="shared" si="23"/>
        <v/>
      </c>
      <c r="E116" s="17"/>
      <c r="F116" s="18"/>
      <c r="G116" s="20" t="str">
        <f t="shared" si="18"/>
        <v/>
      </c>
      <c r="H116" s="18"/>
      <c r="I116" s="15" t="str">
        <f t="shared" si="19"/>
        <v/>
      </c>
      <c r="J116" s="19"/>
      <c r="K116" s="19"/>
      <c r="L116" s="20" t="str">
        <f t="shared" si="20"/>
        <v/>
      </c>
      <c r="M116" s="15" t="str">
        <f t="shared" si="21"/>
        <v/>
      </c>
      <c r="N116" s="113"/>
      <c r="O116" s="21"/>
      <c r="P116" s="21">
        <v>0</v>
      </c>
      <c r="Q116" s="22">
        <f t="shared" si="30"/>
        <v>0</v>
      </c>
      <c r="R116" s="22">
        <f t="shared" si="26"/>
        <v>0</v>
      </c>
      <c r="S116" s="39" t="str">
        <f t="shared" si="27"/>
        <v/>
      </c>
      <c r="T116" s="39" t="str">
        <f t="shared" si="28"/>
        <v/>
      </c>
      <c r="U116" s="39" t="str">
        <f t="shared" si="29"/>
        <v/>
      </c>
    </row>
    <row r="117" spans="2:21" ht="12.75" customHeight="1" x14ac:dyDescent="0.15">
      <c r="B117" s="15" t="str">
        <f t="shared" si="22"/>
        <v/>
      </c>
      <c r="C117" s="15" t="str">
        <f>IF(E117="","",INT((E117-SUM(MOD(DATE(YEAR(E117-MOD(E117-2,7)+3),1,2),{1E+99;7})*{1;-1})+5)/7))</f>
        <v/>
      </c>
      <c r="D117" s="16" t="str">
        <f t="shared" si="23"/>
        <v/>
      </c>
      <c r="E117" s="17"/>
      <c r="F117" s="18"/>
      <c r="G117" s="20" t="str">
        <f t="shared" si="18"/>
        <v/>
      </c>
      <c r="H117" s="18"/>
      <c r="I117" s="15" t="str">
        <f t="shared" si="19"/>
        <v/>
      </c>
      <c r="J117" s="19"/>
      <c r="K117" s="19"/>
      <c r="L117" s="20" t="str">
        <f t="shared" si="20"/>
        <v/>
      </c>
      <c r="M117" s="15" t="str">
        <f t="shared" si="21"/>
        <v/>
      </c>
      <c r="N117" s="113"/>
      <c r="O117" s="21"/>
      <c r="P117" s="21">
        <v>0</v>
      </c>
      <c r="Q117" s="22">
        <f t="shared" si="30"/>
        <v>0</v>
      </c>
      <c r="R117" s="22">
        <f t="shared" si="26"/>
        <v>0</v>
      </c>
      <c r="S117" s="39" t="str">
        <f t="shared" si="27"/>
        <v/>
      </c>
      <c r="T117" s="39" t="str">
        <f t="shared" si="28"/>
        <v/>
      </c>
      <c r="U117" s="39" t="str">
        <f t="shared" si="29"/>
        <v/>
      </c>
    </row>
    <row r="118" spans="2:21" ht="12.75" customHeight="1" x14ac:dyDescent="0.15">
      <c r="B118" s="15" t="str">
        <f t="shared" si="22"/>
        <v/>
      </c>
      <c r="C118" s="15" t="str">
        <f>IF(E118="","",INT((E118-SUM(MOD(DATE(YEAR(E118-MOD(E118-2,7)+3),1,2),{1E+99;7})*{1;-1})+5)/7))</f>
        <v/>
      </c>
      <c r="D118" s="16" t="str">
        <f t="shared" si="23"/>
        <v/>
      </c>
      <c r="E118" s="17"/>
      <c r="F118" s="18"/>
      <c r="G118" s="20" t="str">
        <f t="shared" si="18"/>
        <v/>
      </c>
      <c r="H118" s="18"/>
      <c r="I118" s="15" t="str">
        <f t="shared" si="19"/>
        <v/>
      </c>
      <c r="J118" s="19"/>
      <c r="K118" s="19"/>
      <c r="L118" s="20" t="str">
        <f t="shared" si="20"/>
        <v/>
      </c>
      <c r="M118" s="15" t="str">
        <f t="shared" si="21"/>
        <v/>
      </c>
      <c r="N118" s="113"/>
      <c r="O118" s="21"/>
      <c r="P118" s="21">
        <v>0</v>
      </c>
      <c r="Q118" s="22">
        <f t="shared" si="30"/>
        <v>0</v>
      </c>
      <c r="R118" s="22">
        <f t="shared" si="26"/>
        <v>0</v>
      </c>
      <c r="S118" s="39" t="str">
        <f t="shared" si="27"/>
        <v/>
      </c>
      <c r="T118" s="39" t="str">
        <f t="shared" si="28"/>
        <v/>
      </c>
      <c r="U118" s="39" t="str">
        <f t="shared" si="29"/>
        <v/>
      </c>
    </row>
    <row r="119" spans="2:21" ht="12.75" customHeight="1" x14ac:dyDescent="0.15">
      <c r="B119" s="15" t="str">
        <f t="shared" si="22"/>
        <v/>
      </c>
      <c r="C119" s="15" t="str">
        <f>IF(E119="","",INT((E119-SUM(MOD(DATE(YEAR(E119-MOD(E119-2,7)+3),1,2),{1E+99;7})*{1;-1})+5)/7))</f>
        <v/>
      </c>
      <c r="D119" s="16" t="str">
        <f t="shared" si="23"/>
        <v/>
      </c>
      <c r="E119" s="17"/>
      <c r="F119" s="18"/>
      <c r="G119" s="20" t="str">
        <f t="shared" si="18"/>
        <v/>
      </c>
      <c r="H119" s="18"/>
      <c r="I119" s="15" t="str">
        <f t="shared" si="19"/>
        <v/>
      </c>
      <c r="J119" s="19"/>
      <c r="K119" s="19"/>
      <c r="L119" s="20" t="str">
        <f t="shared" si="20"/>
        <v/>
      </c>
      <c r="M119" s="15" t="str">
        <f t="shared" si="21"/>
        <v/>
      </c>
      <c r="N119" s="113"/>
      <c r="O119" s="21"/>
      <c r="P119" s="21">
        <v>0</v>
      </c>
      <c r="Q119" s="22">
        <f t="shared" si="30"/>
        <v>0</v>
      </c>
      <c r="R119" s="22">
        <f t="shared" si="26"/>
        <v>0</v>
      </c>
      <c r="S119" s="39" t="str">
        <f t="shared" si="27"/>
        <v/>
      </c>
      <c r="T119" s="39" t="str">
        <f t="shared" si="28"/>
        <v/>
      </c>
      <c r="U119" s="39" t="str">
        <f t="shared" si="29"/>
        <v/>
      </c>
    </row>
    <row r="120" spans="2:21" ht="12.75" customHeight="1" x14ac:dyDescent="0.15">
      <c r="B120" s="15" t="str">
        <f t="shared" si="22"/>
        <v/>
      </c>
      <c r="C120" s="15" t="str">
        <f>IF(E120="","",INT((E120-SUM(MOD(DATE(YEAR(E120-MOD(E120-2,7)+3),1,2),{1E+99;7})*{1;-1})+5)/7))</f>
        <v/>
      </c>
      <c r="D120" s="16" t="str">
        <f t="shared" si="23"/>
        <v/>
      </c>
      <c r="E120" s="17"/>
      <c r="F120" s="18"/>
      <c r="G120" s="20" t="str">
        <f t="shared" si="18"/>
        <v/>
      </c>
      <c r="H120" s="18"/>
      <c r="I120" s="15" t="str">
        <f t="shared" si="19"/>
        <v/>
      </c>
      <c r="J120" s="19"/>
      <c r="K120" s="19"/>
      <c r="L120" s="20" t="str">
        <f t="shared" si="20"/>
        <v/>
      </c>
      <c r="M120" s="15" t="str">
        <f t="shared" si="21"/>
        <v/>
      </c>
      <c r="N120" s="113"/>
      <c r="O120" s="21"/>
      <c r="P120" s="21">
        <v>0</v>
      </c>
      <c r="Q120" s="22">
        <f t="shared" si="30"/>
        <v>0</v>
      </c>
      <c r="R120" s="22">
        <f t="shared" si="26"/>
        <v>0</v>
      </c>
      <c r="S120" s="39" t="str">
        <f t="shared" si="27"/>
        <v/>
      </c>
      <c r="T120" s="39" t="str">
        <f t="shared" si="28"/>
        <v/>
      </c>
      <c r="U120" s="39" t="str">
        <f t="shared" si="29"/>
        <v/>
      </c>
    </row>
    <row r="121" spans="2:21" ht="12.75" customHeight="1" x14ac:dyDescent="0.15">
      <c r="B121" s="15" t="str">
        <f t="shared" si="22"/>
        <v/>
      </c>
      <c r="C121" s="15" t="str">
        <f>IF(E121="","",INT((E121-SUM(MOD(DATE(YEAR(E121-MOD(E121-2,7)+3),1,2),{1E+99;7})*{1;-1})+5)/7))</f>
        <v/>
      </c>
      <c r="D121" s="16" t="str">
        <f t="shared" si="23"/>
        <v/>
      </c>
      <c r="E121" s="17"/>
      <c r="F121" s="18"/>
      <c r="G121" s="20" t="str">
        <f t="shared" si="18"/>
        <v/>
      </c>
      <c r="H121" s="18"/>
      <c r="I121" s="15" t="str">
        <f t="shared" si="19"/>
        <v/>
      </c>
      <c r="J121" s="19"/>
      <c r="K121" s="19"/>
      <c r="L121" s="20" t="str">
        <f t="shared" si="20"/>
        <v/>
      </c>
      <c r="M121" s="15" t="str">
        <f t="shared" si="21"/>
        <v/>
      </c>
      <c r="N121" s="113"/>
      <c r="O121" s="21"/>
      <c r="P121" s="21">
        <v>0</v>
      </c>
      <c r="Q121" s="22">
        <f t="shared" si="30"/>
        <v>0</v>
      </c>
      <c r="R121" s="22">
        <f t="shared" si="26"/>
        <v>0</v>
      </c>
      <c r="S121" s="39" t="str">
        <f t="shared" si="27"/>
        <v/>
      </c>
      <c r="T121" s="39" t="str">
        <f t="shared" si="28"/>
        <v/>
      </c>
      <c r="U121" s="39" t="str">
        <f t="shared" si="29"/>
        <v/>
      </c>
    </row>
    <row r="122" spans="2:21" ht="12.75" customHeight="1" x14ac:dyDescent="0.15">
      <c r="B122" s="15" t="str">
        <f t="shared" si="22"/>
        <v/>
      </c>
      <c r="C122" s="15" t="str">
        <f>IF(E122="","",INT((E122-SUM(MOD(DATE(YEAR(E122-MOD(E122-2,7)+3),1,2),{1E+99;7})*{1;-1})+5)/7))</f>
        <v/>
      </c>
      <c r="D122" s="16" t="str">
        <f t="shared" si="23"/>
        <v/>
      </c>
      <c r="E122" s="17"/>
      <c r="F122" s="18"/>
      <c r="G122" s="20" t="str">
        <f t="shared" si="18"/>
        <v/>
      </c>
      <c r="H122" s="18"/>
      <c r="I122" s="15" t="str">
        <f t="shared" si="19"/>
        <v/>
      </c>
      <c r="J122" s="19"/>
      <c r="K122" s="19"/>
      <c r="L122" s="20" t="str">
        <f t="shared" si="20"/>
        <v/>
      </c>
      <c r="M122" s="15" t="str">
        <f t="shared" si="21"/>
        <v/>
      </c>
      <c r="N122" s="113"/>
      <c r="O122" s="21"/>
      <c r="P122" s="21">
        <v>0</v>
      </c>
      <c r="Q122" s="22">
        <f t="shared" si="30"/>
        <v>0</v>
      </c>
      <c r="R122" s="22">
        <f t="shared" si="26"/>
        <v>0</v>
      </c>
      <c r="S122" s="39" t="str">
        <f t="shared" si="27"/>
        <v/>
      </c>
      <c r="T122" s="39" t="str">
        <f t="shared" si="28"/>
        <v/>
      </c>
      <c r="U122" s="39" t="str">
        <f t="shared" si="29"/>
        <v/>
      </c>
    </row>
    <row r="123" spans="2:21" ht="12.75" customHeight="1" x14ac:dyDescent="0.15">
      <c r="B123" s="15" t="str">
        <f t="shared" si="22"/>
        <v/>
      </c>
      <c r="C123" s="15" t="str">
        <f>IF(E123="","",INT((E123-SUM(MOD(DATE(YEAR(E123-MOD(E123-2,7)+3),1,2),{1E+99;7})*{1;-1})+5)/7))</f>
        <v/>
      </c>
      <c r="D123" s="16" t="str">
        <f t="shared" si="23"/>
        <v/>
      </c>
      <c r="E123" s="17"/>
      <c r="F123" s="18"/>
      <c r="G123" s="20" t="str">
        <f t="shared" si="18"/>
        <v/>
      </c>
      <c r="H123" s="18"/>
      <c r="I123" s="15" t="str">
        <f t="shared" si="19"/>
        <v/>
      </c>
      <c r="J123" s="19"/>
      <c r="K123" s="19"/>
      <c r="L123" s="20" t="str">
        <f t="shared" si="20"/>
        <v/>
      </c>
      <c r="M123" s="15" t="str">
        <f t="shared" si="21"/>
        <v/>
      </c>
      <c r="N123" s="113"/>
      <c r="O123" s="21"/>
      <c r="P123" s="21">
        <v>0</v>
      </c>
      <c r="Q123" s="22">
        <f t="shared" si="30"/>
        <v>0</v>
      </c>
      <c r="R123" s="22">
        <f t="shared" si="26"/>
        <v>0</v>
      </c>
      <c r="S123" s="39" t="str">
        <f t="shared" si="27"/>
        <v/>
      </c>
      <c r="T123" s="39" t="str">
        <f t="shared" si="28"/>
        <v/>
      </c>
      <c r="U123" s="39" t="str">
        <f t="shared" si="29"/>
        <v/>
      </c>
    </row>
    <row r="124" spans="2:21" ht="12.75" customHeight="1" x14ac:dyDescent="0.15">
      <c r="B124" s="15" t="str">
        <f t="shared" si="22"/>
        <v/>
      </c>
      <c r="C124" s="15" t="str">
        <f>IF(E124="","",INT((E124-SUM(MOD(DATE(YEAR(E124-MOD(E124-2,7)+3),1,2),{1E+99;7})*{1;-1})+5)/7))</f>
        <v/>
      </c>
      <c r="D124" s="16" t="str">
        <f t="shared" si="23"/>
        <v/>
      </c>
      <c r="E124" s="17"/>
      <c r="F124" s="18"/>
      <c r="G124" s="20" t="str">
        <f t="shared" si="18"/>
        <v/>
      </c>
      <c r="H124" s="18"/>
      <c r="I124" s="15" t="str">
        <f t="shared" si="19"/>
        <v/>
      </c>
      <c r="J124" s="19"/>
      <c r="K124" s="19"/>
      <c r="L124" s="20" t="str">
        <f t="shared" si="20"/>
        <v/>
      </c>
      <c r="M124" s="15" t="str">
        <f t="shared" si="21"/>
        <v/>
      </c>
      <c r="N124" s="113"/>
      <c r="O124" s="21"/>
      <c r="P124" s="21">
        <v>0</v>
      </c>
      <c r="Q124" s="22">
        <f t="shared" si="30"/>
        <v>0</v>
      </c>
      <c r="R124" s="22">
        <f t="shared" si="26"/>
        <v>0</v>
      </c>
      <c r="S124" s="39" t="str">
        <f t="shared" si="27"/>
        <v/>
      </c>
      <c r="T124" s="39" t="str">
        <f t="shared" si="28"/>
        <v/>
      </c>
      <c r="U124" s="39" t="str">
        <f t="shared" si="29"/>
        <v/>
      </c>
    </row>
    <row r="125" spans="2:21" ht="12.75" customHeight="1" x14ac:dyDescent="0.15">
      <c r="B125" s="15" t="str">
        <f t="shared" si="22"/>
        <v/>
      </c>
      <c r="C125" s="15" t="str">
        <f>IF(E125="","",INT((E125-SUM(MOD(DATE(YEAR(E125-MOD(E125-2,7)+3),1,2),{1E+99;7})*{1;-1})+5)/7))</f>
        <v/>
      </c>
      <c r="D125" s="16" t="str">
        <f t="shared" si="23"/>
        <v/>
      </c>
      <c r="E125" s="17"/>
      <c r="F125" s="18"/>
      <c r="G125" s="20" t="str">
        <f t="shared" si="18"/>
        <v/>
      </c>
      <c r="H125" s="18"/>
      <c r="I125" s="15" t="str">
        <f t="shared" si="19"/>
        <v/>
      </c>
      <c r="J125" s="19"/>
      <c r="K125" s="19"/>
      <c r="L125" s="20" t="str">
        <f t="shared" si="20"/>
        <v/>
      </c>
      <c r="M125" s="15" t="str">
        <f t="shared" si="21"/>
        <v/>
      </c>
      <c r="N125" s="113"/>
      <c r="O125" s="21"/>
      <c r="P125" s="21">
        <v>0</v>
      </c>
      <c r="Q125" s="22">
        <f t="shared" si="30"/>
        <v>0</v>
      </c>
      <c r="R125" s="22">
        <f t="shared" si="26"/>
        <v>0</v>
      </c>
      <c r="S125" s="39" t="str">
        <f t="shared" si="27"/>
        <v/>
      </c>
      <c r="T125" s="39" t="str">
        <f t="shared" si="28"/>
        <v/>
      </c>
      <c r="U125" s="39" t="str">
        <f t="shared" si="29"/>
        <v/>
      </c>
    </row>
    <row r="126" spans="2:21" ht="12.75" customHeight="1" x14ac:dyDescent="0.15">
      <c r="B126" s="15" t="str">
        <f t="shared" si="22"/>
        <v/>
      </c>
      <c r="C126" s="15" t="str">
        <f>IF(E126="","",INT((E126-SUM(MOD(DATE(YEAR(E126-MOD(E126-2,7)+3),1,2),{1E+99;7})*{1;-1})+5)/7))</f>
        <v/>
      </c>
      <c r="D126" s="16" t="str">
        <f t="shared" si="23"/>
        <v/>
      </c>
      <c r="E126" s="17"/>
      <c r="F126" s="18"/>
      <c r="G126" s="20" t="str">
        <f t="shared" si="18"/>
        <v/>
      </c>
      <c r="H126" s="18"/>
      <c r="I126" s="15" t="str">
        <f t="shared" si="19"/>
        <v/>
      </c>
      <c r="J126" s="19"/>
      <c r="K126" s="19"/>
      <c r="L126" s="20" t="str">
        <f t="shared" si="20"/>
        <v/>
      </c>
      <c r="M126" s="15" t="str">
        <f t="shared" si="21"/>
        <v/>
      </c>
      <c r="N126" s="113"/>
      <c r="O126" s="21"/>
      <c r="P126" s="21">
        <v>0</v>
      </c>
      <c r="Q126" s="22">
        <f t="shared" si="30"/>
        <v>0</v>
      </c>
      <c r="R126" s="22">
        <f t="shared" si="26"/>
        <v>0</v>
      </c>
      <c r="S126" s="39" t="str">
        <f t="shared" si="27"/>
        <v/>
      </c>
      <c r="T126" s="39" t="str">
        <f t="shared" si="28"/>
        <v/>
      </c>
      <c r="U126" s="39" t="str">
        <f t="shared" si="29"/>
        <v/>
      </c>
    </row>
    <row r="127" spans="2:21" ht="12.75" customHeight="1" x14ac:dyDescent="0.15">
      <c r="B127" s="15" t="str">
        <f t="shared" si="22"/>
        <v/>
      </c>
      <c r="C127" s="15" t="str">
        <f>IF(E127="","",INT((E127-SUM(MOD(DATE(YEAR(E127-MOD(E127-2,7)+3),1,2),{1E+99;7})*{1;-1})+5)/7))</f>
        <v/>
      </c>
      <c r="D127" s="16" t="str">
        <f t="shared" si="23"/>
        <v/>
      </c>
      <c r="E127" s="17"/>
      <c r="F127" s="18"/>
      <c r="G127" s="20" t="str">
        <f t="shared" si="18"/>
        <v/>
      </c>
      <c r="H127" s="18"/>
      <c r="I127" s="15" t="str">
        <f t="shared" si="19"/>
        <v/>
      </c>
      <c r="J127" s="19"/>
      <c r="K127" s="19"/>
      <c r="L127" s="20" t="str">
        <f t="shared" si="20"/>
        <v/>
      </c>
      <c r="M127" s="15" t="str">
        <f t="shared" si="21"/>
        <v/>
      </c>
      <c r="N127" s="113"/>
      <c r="O127" s="21"/>
      <c r="P127" s="21">
        <v>0</v>
      </c>
      <c r="Q127" s="22">
        <f t="shared" si="30"/>
        <v>0</v>
      </c>
      <c r="R127" s="22">
        <f t="shared" si="26"/>
        <v>0</v>
      </c>
      <c r="S127" s="39" t="str">
        <f t="shared" si="27"/>
        <v/>
      </c>
      <c r="T127" s="39" t="str">
        <f t="shared" si="28"/>
        <v/>
      </c>
      <c r="U127" s="39" t="str">
        <f t="shared" si="29"/>
        <v/>
      </c>
    </row>
    <row r="128" spans="2:21" ht="12.75" customHeight="1" x14ac:dyDescent="0.15">
      <c r="B128" s="15" t="str">
        <f t="shared" si="22"/>
        <v/>
      </c>
      <c r="C128" s="15" t="str">
        <f>IF(E128="","",INT((E128-SUM(MOD(DATE(YEAR(E128-MOD(E128-2,7)+3),1,2),{1E+99;7})*{1;-1})+5)/7))</f>
        <v/>
      </c>
      <c r="D128" s="16" t="str">
        <f t="shared" si="23"/>
        <v/>
      </c>
      <c r="E128" s="17"/>
      <c r="F128" s="18"/>
      <c r="G128" s="20" t="str">
        <f t="shared" si="18"/>
        <v/>
      </c>
      <c r="H128" s="18"/>
      <c r="I128" s="15" t="str">
        <f t="shared" si="19"/>
        <v/>
      </c>
      <c r="J128" s="19"/>
      <c r="K128" s="19"/>
      <c r="L128" s="20" t="str">
        <f t="shared" si="20"/>
        <v/>
      </c>
      <c r="M128" s="15" t="str">
        <f t="shared" si="21"/>
        <v/>
      </c>
      <c r="N128" s="113"/>
      <c r="O128" s="21"/>
      <c r="P128" s="21">
        <v>0</v>
      </c>
      <c r="Q128" s="22">
        <f t="shared" si="30"/>
        <v>0</v>
      </c>
      <c r="R128" s="22">
        <f t="shared" si="26"/>
        <v>0</v>
      </c>
      <c r="S128" s="39" t="str">
        <f t="shared" si="27"/>
        <v/>
      </c>
      <c r="T128" s="39" t="str">
        <f t="shared" si="28"/>
        <v/>
      </c>
      <c r="U128" s="39" t="str">
        <f t="shared" si="29"/>
        <v/>
      </c>
    </row>
    <row r="129" spans="2:21" ht="12.75" customHeight="1" x14ac:dyDescent="0.15">
      <c r="B129" s="15" t="str">
        <f t="shared" si="22"/>
        <v/>
      </c>
      <c r="C129" s="15" t="str">
        <f>IF(E129="","",INT((E129-SUM(MOD(DATE(YEAR(E129-MOD(E129-2,7)+3),1,2),{1E+99;7})*{1;-1})+5)/7))</f>
        <v/>
      </c>
      <c r="D129" s="16" t="str">
        <f t="shared" si="23"/>
        <v/>
      </c>
      <c r="E129" s="17"/>
      <c r="F129" s="18"/>
      <c r="G129" s="20" t="str">
        <f t="shared" si="18"/>
        <v/>
      </c>
      <c r="H129" s="18"/>
      <c r="I129" s="15" t="str">
        <f t="shared" si="19"/>
        <v/>
      </c>
      <c r="J129" s="19"/>
      <c r="K129" s="19"/>
      <c r="L129" s="20" t="str">
        <f t="shared" si="20"/>
        <v/>
      </c>
      <c r="M129" s="15" t="str">
        <f t="shared" si="21"/>
        <v/>
      </c>
      <c r="N129" s="113"/>
      <c r="O129" s="21"/>
      <c r="P129" s="21">
        <v>0</v>
      </c>
      <c r="Q129" s="22">
        <f t="shared" si="30"/>
        <v>0</v>
      </c>
      <c r="R129" s="22">
        <f t="shared" si="26"/>
        <v>0</v>
      </c>
      <c r="S129" s="39" t="str">
        <f t="shared" si="27"/>
        <v/>
      </c>
      <c r="T129" s="39" t="str">
        <f t="shared" si="28"/>
        <v/>
      </c>
      <c r="U129" s="39" t="str">
        <f t="shared" si="29"/>
        <v/>
      </c>
    </row>
    <row r="130" spans="2:21" ht="12.75" customHeight="1" x14ac:dyDescent="0.15">
      <c r="B130" s="15" t="str">
        <f t="shared" si="22"/>
        <v/>
      </c>
      <c r="C130" s="15" t="str">
        <f>IF(E130="","",INT((E130-SUM(MOD(DATE(YEAR(E130-MOD(E130-2,7)+3),1,2),{1E+99;7})*{1;-1})+5)/7))</f>
        <v/>
      </c>
      <c r="D130" s="16" t="str">
        <f t="shared" si="23"/>
        <v/>
      </c>
      <c r="E130" s="17"/>
      <c r="F130" s="18"/>
      <c r="G130" s="20" t="str">
        <f t="shared" si="18"/>
        <v/>
      </c>
      <c r="H130" s="18"/>
      <c r="I130" s="15" t="str">
        <f t="shared" si="19"/>
        <v/>
      </c>
      <c r="J130" s="19"/>
      <c r="K130" s="19"/>
      <c r="L130" s="20" t="str">
        <f t="shared" si="20"/>
        <v/>
      </c>
      <c r="M130" s="15" t="str">
        <f t="shared" si="21"/>
        <v/>
      </c>
      <c r="N130" s="113"/>
      <c r="O130" s="21"/>
      <c r="P130" s="21">
        <v>0</v>
      </c>
      <c r="Q130" s="22">
        <f t="shared" si="30"/>
        <v>0</v>
      </c>
      <c r="R130" s="22">
        <f t="shared" si="26"/>
        <v>0</v>
      </c>
      <c r="S130" s="39" t="str">
        <f t="shared" si="27"/>
        <v/>
      </c>
      <c r="T130" s="39" t="str">
        <f t="shared" si="28"/>
        <v/>
      </c>
      <c r="U130" s="39" t="str">
        <f t="shared" si="29"/>
        <v/>
      </c>
    </row>
    <row r="131" spans="2:21" ht="12.75" customHeight="1" x14ac:dyDescent="0.15">
      <c r="B131" s="15" t="str">
        <f t="shared" si="22"/>
        <v/>
      </c>
      <c r="C131" s="15" t="str">
        <f>IF(E131="","",INT((E131-SUM(MOD(DATE(YEAR(E131-MOD(E131-2,7)+3),1,2),{1E+99;7})*{1;-1})+5)/7))</f>
        <v/>
      </c>
      <c r="D131" s="16" t="str">
        <f t="shared" si="23"/>
        <v/>
      </c>
      <c r="E131" s="17"/>
      <c r="F131" s="18"/>
      <c r="G131" s="20" t="str">
        <f t="shared" si="18"/>
        <v/>
      </c>
      <c r="H131" s="18"/>
      <c r="I131" s="15" t="str">
        <f t="shared" si="19"/>
        <v/>
      </c>
      <c r="J131" s="19"/>
      <c r="K131" s="19"/>
      <c r="L131" s="20" t="str">
        <f t="shared" si="20"/>
        <v/>
      </c>
      <c r="M131" s="15" t="str">
        <f t="shared" si="21"/>
        <v/>
      </c>
      <c r="N131" s="113"/>
      <c r="O131" s="21"/>
      <c r="P131" s="21">
        <v>0</v>
      </c>
      <c r="Q131" s="22">
        <f t="shared" si="30"/>
        <v>0</v>
      </c>
      <c r="R131" s="22">
        <f t="shared" si="26"/>
        <v>0</v>
      </c>
      <c r="S131" s="39" t="str">
        <f t="shared" si="27"/>
        <v/>
      </c>
      <c r="T131" s="39" t="str">
        <f t="shared" si="28"/>
        <v/>
      </c>
      <c r="U131" s="39" t="str">
        <f t="shared" si="29"/>
        <v/>
      </c>
    </row>
    <row r="132" spans="2:21" ht="12.75" customHeight="1" x14ac:dyDescent="0.15">
      <c r="B132" s="15" t="str">
        <f t="shared" si="22"/>
        <v/>
      </c>
      <c r="C132" s="15" t="str">
        <f>IF(E132="","",INT((E132-SUM(MOD(DATE(YEAR(E132-MOD(E132-2,7)+3),1,2),{1E+99;7})*{1;-1})+5)/7))</f>
        <v/>
      </c>
      <c r="D132" s="16" t="str">
        <f t="shared" si="23"/>
        <v/>
      </c>
      <c r="E132" s="17"/>
      <c r="F132" s="18"/>
      <c r="G132" s="20" t="str">
        <f t="shared" si="18"/>
        <v/>
      </c>
      <c r="H132" s="18"/>
      <c r="I132" s="15" t="str">
        <f t="shared" si="19"/>
        <v/>
      </c>
      <c r="J132" s="19"/>
      <c r="K132" s="19"/>
      <c r="L132" s="20" t="str">
        <f t="shared" si="20"/>
        <v/>
      </c>
      <c r="M132" s="15" t="str">
        <f t="shared" si="21"/>
        <v/>
      </c>
      <c r="N132" s="113"/>
      <c r="O132" s="21"/>
      <c r="P132" s="21">
        <v>0</v>
      </c>
      <c r="Q132" s="22">
        <f t="shared" si="30"/>
        <v>0</v>
      </c>
      <c r="R132" s="22">
        <f t="shared" si="26"/>
        <v>0</v>
      </c>
      <c r="S132" s="39" t="str">
        <f t="shared" si="27"/>
        <v/>
      </c>
      <c r="T132" s="39" t="str">
        <f t="shared" si="28"/>
        <v/>
      </c>
      <c r="U132" s="39" t="str">
        <f t="shared" si="29"/>
        <v/>
      </c>
    </row>
    <row r="133" spans="2:21" ht="12.75" customHeight="1" x14ac:dyDescent="0.15">
      <c r="B133" s="15" t="str">
        <f t="shared" si="22"/>
        <v/>
      </c>
      <c r="C133" s="15" t="str">
        <f>IF(E133="","",INT((E133-SUM(MOD(DATE(YEAR(E133-MOD(E133-2,7)+3),1,2),{1E+99;7})*{1;-1})+5)/7))</f>
        <v/>
      </c>
      <c r="D133" s="16" t="str">
        <f t="shared" si="23"/>
        <v/>
      </c>
      <c r="E133" s="17"/>
      <c r="F133" s="18"/>
      <c r="G133" s="20" t="str">
        <f t="shared" si="18"/>
        <v/>
      </c>
      <c r="H133" s="18"/>
      <c r="I133" s="15" t="str">
        <f t="shared" si="19"/>
        <v/>
      </c>
      <c r="J133" s="19"/>
      <c r="K133" s="19"/>
      <c r="L133" s="20" t="str">
        <f t="shared" si="20"/>
        <v/>
      </c>
      <c r="M133" s="15" t="str">
        <f t="shared" si="21"/>
        <v/>
      </c>
      <c r="N133" s="113"/>
      <c r="O133" s="21"/>
      <c r="P133" s="21">
        <v>0</v>
      </c>
      <c r="Q133" s="22">
        <f t="shared" si="30"/>
        <v>0</v>
      </c>
      <c r="R133" s="22">
        <f t="shared" si="26"/>
        <v>0</v>
      </c>
      <c r="S133" s="39" t="str">
        <f t="shared" si="27"/>
        <v/>
      </c>
      <c r="T133" s="39" t="str">
        <f t="shared" si="28"/>
        <v/>
      </c>
      <c r="U133" s="39" t="str">
        <f t="shared" si="29"/>
        <v/>
      </c>
    </row>
    <row r="134" spans="2:21" ht="12.75" customHeight="1" x14ac:dyDescent="0.15">
      <c r="B134" s="15" t="str">
        <f t="shared" si="22"/>
        <v/>
      </c>
      <c r="C134" s="15" t="str">
        <f>IF(E134="","",INT((E134-SUM(MOD(DATE(YEAR(E134-MOD(E134-2,7)+3),1,2),{1E+99;7})*{1;-1})+5)/7))</f>
        <v/>
      </c>
      <c r="D134" s="16" t="str">
        <f t="shared" si="23"/>
        <v/>
      </c>
      <c r="E134" s="17"/>
      <c r="F134" s="18"/>
      <c r="G134" s="20" t="str">
        <f t="shared" ref="G134:G197" si="31">IF(ISERROR(VLOOKUP(F134,TabelKlanten,2,FALSE)),"",VLOOKUP(F134,TabelKlanten,2,FALSE))</f>
        <v/>
      </c>
      <c r="H134" s="18"/>
      <c r="I134" s="15" t="str">
        <f t="shared" ref="I134:I197" si="32">IF(ISERROR(VLOOKUP(H134,TabelProjecten,2,FALSE)),"",VLOOKUP(H134,TabelProjecten,2,FALSE))</f>
        <v/>
      </c>
      <c r="J134" s="19"/>
      <c r="K134" s="19"/>
      <c r="L134" s="20" t="str">
        <f t="shared" ref="L134:L197" si="33">IF(ISERROR(VLOOKUP(K134,UrenTabel,3,FALSE)),"",VLOOKUP(K134,UrenTabel,3,FALSE))</f>
        <v/>
      </c>
      <c r="M134" s="15" t="str">
        <f t="shared" ref="M134:M197" si="34">IF(ISERROR(VLOOKUP(K134,UrenTabel,2,FALSE)),"",VLOOKUP(K134,UrenTabel,2,FALSE))</f>
        <v/>
      </c>
      <c r="N134" s="113"/>
      <c r="O134" s="21"/>
      <c r="P134" s="21">
        <v>0</v>
      </c>
      <c r="Q134" s="22">
        <f t="shared" si="30"/>
        <v>0</v>
      </c>
      <c r="R134" s="22">
        <f t="shared" si="26"/>
        <v>0</v>
      </c>
      <c r="S134" s="39" t="str">
        <f t="shared" si="27"/>
        <v/>
      </c>
      <c r="T134" s="39" t="str">
        <f t="shared" si="28"/>
        <v/>
      </c>
      <c r="U134" s="39" t="str">
        <f t="shared" si="29"/>
        <v/>
      </c>
    </row>
    <row r="135" spans="2:21" ht="12.75" customHeight="1" x14ac:dyDescent="0.15">
      <c r="B135" s="15" t="str">
        <f t="shared" ref="B135:B198" si="35">IF(E135="","",MONTH(E135))</f>
        <v/>
      </c>
      <c r="C135" s="15" t="str">
        <f>IF(E135="","",INT((E135-SUM(MOD(DATE(YEAR(E135-MOD(E135-2,7)+3),1,2),{1E+99;7})*{1;-1})+5)/7))</f>
        <v/>
      </c>
      <c r="D135" s="16" t="str">
        <f t="shared" ref="D135:D198" si="36">IF(E135="","",E135)</f>
        <v/>
      </c>
      <c r="E135" s="17"/>
      <c r="F135" s="18"/>
      <c r="G135" s="20" t="str">
        <f t="shared" si="31"/>
        <v/>
      </c>
      <c r="H135" s="18"/>
      <c r="I135" s="15" t="str">
        <f t="shared" si="32"/>
        <v/>
      </c>
      <c r="J135" s="19"/>
      <c r="K135" s="19"/>
      <c r="L135" s="20" t="str">
        <f t="shared" si="33"/>
        <v/>
      </c>
      <c r="M135" s="15" t="str">
        <f t="shared" si="34"/>
        <v/>
      </c>
      <c r="N135" s="113"/>
      <c r="O135" s="21"/>
      <c r="P135" s="21">
        <v>0</v>
      </c>
      <c r="Q135" s="22">
        <f t="shared" si="30"/>
        <v>0</v>
      </c>
      <c r="R135" s="22">
        <f t="shared" si="26"/>
        <v>0</v>
      </c>
      <c r="S135" s="39" t="str">
        <f t="shared" si="27"/>
        <v/>
      </c>
      <c r="T135" s="39" t="str">
        <f t="shared" si="28"/>
        <v/>
      </c>
      <c r="U135" s="39" t="str">
        <f t="shared" si="29"/>
        <v/>
      </c>
    </row>
    <row r="136" spans="2:21" ht="12.75" customHeight="1" x14ac:dyDescent="0.15">
      <c r="B136" s="15" t="str">
        <f t="shared" si="35"/>
        <v/>
      </c>
      <c r="C136" s="15" t="str">
        <f>IF(E136="","",INT((E136-SUM(MOD(DATE(YEAR(E136-MOD(E136-2,7)+3),1,2),{1E+99;7})*{1;-1})+5)/7))</f>
        <v/>
      </c>
      <c r="D136" s="16" t="str">
        <f t="shared" si="36"/>
        <v/>
      </c>
      <c r="E136" s="17"/>
      <c r="F136" s="18"/>
      <c r="G136" s="20" t="str">
        <f t="shared" si="31"/>
        <v/>
      </c>
      <c r="H136" s="18"/>
      <c r="I136" s="15" t="str">
        <f t="shared" si="32"/>
        <v/>
      </c>
      <c r="J136" s="19"/>
      <c r="K136" s="19"/>
      <c r="L136" s="20" t="str">
        <f t="shared" si="33"/>
        <v/>
      </c>
      <c r="M136" s="15" t="str">
        <f t="shared" si="34"/>
        <v/>
      </c>
      <c r="N136" s="113"/>
      <c r="O136" s="21"/>
      <c r="P136" s="21">
        <v>0</v>
      </c>
      <c r="Q136" s="22">
        <f t="shared" si="30"/>
        <v>0</v>
      </c>
      <c r="R136" s="22">
        <f t="shared" si="26"/>
        <v>0</v>
      </c>
      <c r="S136" s="39" t="str">
        <f t="shared" si="27"/>
        <v/>
      </c>
      <c r="T136" s="39" t="str">
        <f t="shared" si="28"/>
        <v/>
      </c>
      <c r="U136" s="39" t="str">
        <f t="shared" si="29"/>
        <v/>
      </c>
    </row>
    <row r="137" spans="2:21" ht="12.75" customHeight="1" x14ac:dyDescent="0.15">
      <c r="B137" s="15" t="str">
        <f t="shared" si="35"/>
        <v/>
      </c>
      <c r="C137" s="15" t="str">
        <f>IF(E137="","",INT((E137-SUM(MOD(DATE(YEAR(E137-MOD(E137-2,7)+3),1,2),{1E+99;7})*{1;-1})+5)/7))</f>
        <v/>
      </c>
      <c r="D137" s="16" t="str">
        <f t="shared" si="36"/>
        <v/>
      </c>
      <c r="E137" s="17"/>
      <c r="F137" s="18"/>
      <c r="G137" s="20" t="str">
        <f t="shared" si="31"/>
        <v/>
      </c>
      <c r="H137" s="18"/>
      <c r="I137" s="15" t="str">
        <f t="shared" si="32"/>
        <v/>
      </c>
      <c r="J137" s="19"/>
      <c r="K137" s="19"/>
      <c r="L137" s="20" t="str">
        <f t="shared" si="33"/>
        <v/>
      </c>
      <c r="M137" s="15" t="str">
        <f t="shared" si="34"/>
        <v/>
      </c>
      <c r="N137" s="113"/>
      <c r="O137" s="21"/>
      <c r="P137" s="21">
        <v>0</v>
      </c>
      <c r="Q137" s="22">
        <f t="shared" si="30"/>
        <v>0</v>
      </c>
      <c r="R137" s="22">
        <f t="shared" si="26"/>
        <v>0</v>
      </c>
      <c r="S137" s="39" t="str">
        <f t="shared" si="27"/>
        <v/>
      </c>
      <c r="T137" s="39" t="str">
        <f t="shared" si="28"/>
        <v/>
      </c>
      <c r="U137" s="39" t="str">
        <f t="shared" si="29"/>
        <v/>
      </c>
    </row>
    <row r="138" spans="2:21" ht="12.75" customHeight="1" x14ac:dyDescent="0.15">
      <c r="B138" s="15" t="str">
        <f t="shared" si="35"/>
        <v/>
      </c>
      <c r="C138" s="15" t="str">
        <f>IF(E138="","",INT((E138-SUM(MOD(DATE(YEAR(E138-MOD(E138-2,7)+3),1,2),{1E+99;7})*{1;-1})+5)/7))</f>
        <v/>
      </c>
      <c r="D138" s="16" t="str">
        <f t="shared" si="36"/>
        <v/>
      </c>
      <c r="E138" s="17"/>
      <c r="F138" s="18"/>
      <c r="G138" s="20" t="str">
        <f t="shared" si="31"/>
        <v/>
      </c>
      <c r="H138" s="18"/>
      <c r="I138" s="15" t="str">
        <f t="shared" si="32"/>
        <v/>
      </c>
      <c r="J138" s="19"/>
      <c r="K138" s="19"/>
      <c r="L138" s="20" t="str">
        <f t="shared" si="33"/>
        <v/>
      </c>
      <c r="M138" s="15" t="str">
        <f t="shared" si="34"/>
        <v/>
      </c>
      <c r="N138" s="113"/>
      <c r="O138" s="21"/>
      <c r="P138" s="21">
        <v>0</v>
      </c>
      <c r="Q138" s="22">
        <f t="shared" si="30"/>
        <v>0</v>
      </c>
      <c r="R138" s="22">
        <f t="shared" si="26"/>
        <v>0</v>
      </c>
      <c r="S138" s="39" t="str">
        <f t="shared" si="27"/>
        <v/>
      </c>
      <c r="T138" s="39" t="str">
        <f t="shared" si="28"/>
        <v/>
      </c>
      <c r="U138" s="39" t="str">
        <f t="shared" si="29"/>
        <v/>
      </c>
    </row>
    <row r="139" spans="2:21" ht="12.75" customHeight="1" x14ac:dyDescent="0.15">
      <c r="B139" s="15" t="str">
        <f t="shared" si="35"/>
        <v/>
      </c>
      <c r="C139" s="15" t="str">
        <f>IF(E139="","",INT((E139-SUM(MOD(DATE(YEAR(E139-MOD(E139-2,7)+3),1,2),{1E+99;7})*{1;-1})+5)/7))</f>
        <v/>
      </c>
      <c r="D139" s="16" t="str">
        <f t="shared" si="36"/>
        <v/>
      </c>
      <c r="E139" s="17"/>
      <c r="F139" s="18"/>
      <c r="G139" s="20" t="str">
        <f t="shared" si="31"/>
        <v/>
      </c>
      <c r="H139" s="18"/>
      <c r="I139" s="15" t="str">
        <f t="shared" si="32"/>
        <v/>
      </c>
      <c r="J139" s="19"/>
      <c r="K139" s="19"/>
      <c r="L139" s="20" t="str">
        <f t="shared" si="33"/>
        <v/>
      </c>
      <c r="M139" s="15" t="str">
        <f t="shared" si="34"/>
        <v/>
      </c>
      <c r="N139" s="113"/>
      <c r="O139" s="21"/>
      <c r="P139" s="21">
        <v>0</v>
      </c>
      <c r="Q139" s="22">
        <f t="shared" si="30"/>
        <v>0</v>
      </c>
      <c r="R139" s="22">
        <f t="shared" si="26"/>
        <v>0</v>
      </c>
      <c r="S139" s="39" t="str">
        <f t="shared" si="27"/>
        <v/>
      </c>
      <c r="T139" s="39" t="str">
        <f t="shared" si="28"/>
        <v/>
      </c>
      <c r="U139" s="39" t="str">
        <f t="shared" si="29"/>
        <v/>
      </c>
    </row>
    <row r="140" spans="2:21" ht="12.75" customHeight="1" x14ac:dyDescent="0.15">
      <c r="B140" s="15" t="str">
        <f t="shared" si="35"/>
        <v/>
      </c>
      <c r="C140" s="15" t="str">
        <f>IF(E140="","",INT((E140-SUM(MOD(DATE(YEAR(E140-MOD(E140-2,7)+3),1,2),{1E+99;7})*{1;-1})+5)/7))</f>
        <v/>
      </c>
      <c r="D140" s="16" t="str">
        <f t="shared" si="36"/>
        <v/>
      </c>
      <c r="E140" s="17"/>
      <c r="F140" s="18"/>
      <c r="G140" s="20" t="str">
        <f t="shared" si="31"/>
        <v/>
      </c>
      <c r="H140" s="18"/>
      <c r="I140" s="15" t="str">
        <f t="shared" si="32"/>
        <v/>
      </c>
      <c r="J140" s="19"/>
      <c r="K140" s="19"/>
      <c r="L140" s="20" t="str">
        <f t="shared" si="33"/>
        <v/>
      </c>
      <c r="M140" s="15" t="str">
        <f t="shared" si="34"/>
        <v/>
      </c>
      <c r="N140" s="113"/>
      <c r="O140" s="21"/>
      <c r="P140" s="21">
        <v>0</v>
      </c>
      <c r="Q140" s="22">
        <f t="shared" si="30"/>
        <v>0</v>
      </c>
      <c r="R140" s="22">
        <f t="shared" si="26"/>
        <v>0</v>
      </c>
      <c r="S140" s="39" t="str">
        <f t="shared" si="27"/>
        <v/>
      </c>
      <c r="T140" s="39" t="str">
        <f t="shared" si="28"/>
        <v/>
      </c>
      <c r="U140" s="39" t="str">
        <f t="shared" si="29"/>
        <v/>
      </c>
    </row>
    <row r="141" spans="2:21" ht="12.75" customHeight="1" x14ac:dyDescent="0.15">
      <c r="B141" s="15" t="str">
        <f t="shared" si="35"/>
        <v/>
      </c>
      <c r="C141" s="15" t="str">
        <f>IF(E141="","",INT((E141-SUM(MOD(DATE(YEAR(E141-MOD(E141-2,7)+3),1,2),{1E+99;7})*{1;-1})+5)/7))</f>
        <v/>
      </c>
      <c r="D141" s="16" t="str">
        <f t="shared" si="36"/>
        <v/>
      </c>
      <c r="E141" s="17"/>
      <c r="F141" s="18"/>
      <c r="G141" s="20" t="str">
        <f t="shared" si="31"/>
        <v/>
      </c>
      <c r="H141" s="18"/>
      <c r="I141" s="15" t="str">
        <f t="shared" si="32"/>
        <v/>
      </c>
      <c r="J141" s="19"/>
      <c r="K141" s="19"/>
      <c r="L141" s="20" t="str">
        <f t="shared" si="33"/>
        <v/>
      </c>
      <c r="M141" s="15" t="str">
        <f t="shared" si="34"/>
        <v/>
      </c>
      <c r="N141" s="113"/>
      <c r="O141" s="21"/>
      <c r="P141" s="21">
        <v>0</v>
      </c>
      <c r="Q141" s="22">
        <f t="shared" si="30"/>
        <v>0</v>
      </c>
      <c r="R141" s="22">
        <f t="shared" si="26"/>
        <v>0</v>
      </c>
      <c r="S141" s="39" t="str">
        <f t="shared" si="27"/>
        <v/>
      </c>
      <c r="T141" s="39" t="str">
        <f t="shared" si="28"/>
        <v/>
      </c>
      <c r="U141" s="39" t="str">
        <f t="shared" si="29"/>
        <v/>
      </c>
    </row>
    <row r="142" spans="2:21" ht="12.75" customHeight="1" x14ac:dyDescent="0.15">
      <c r="B142" s="15" t="str">
        <f t="shared" si="35"/>
        <v/>
      </c>
      <c r="C142" s="15" t="str">
        <f>IF(E142="","",INT((E142-SUM(MOD(DATE(YEAR(E142-MOD(E142-2,7)+3),1,2),{1E+99;7})*{1;-1})+5)/7))</f>
        <v/>
      </c>
      <c r="D142" s="16" t="str">
        <f t="shared" si="36"/>
        <v/>
      </c>
      <c r="E142" s="17"/>
      <c r="F142" s="18"/>
      <c r="G142" s="20" t="str">
        <f t="shared" si="31"/>
        <v/>
      </c>
      <c r="H142" s="18"/>
      <c r="I142" s="15" t="str">
        <f t="shared" si="32"/>
        <v/>
      </c>
      <c r="J142" s="19"/>
      <c r="K142" s="19"/>
      <c r="L142" s="20" t="str">
        <f t="shared" si="33"/>
        <v/>
      </c>
      <c r="M142" s="15" t="str">
        <f t="shared" si="34"/>
        <v/>
      </c>
      <c r="N142" s="113"/>
      <c r="O142" s="21"/>
      <c r="P142" s="21">
        <v>0</v>
      </c>
      <c r="Q142" s="22">
        <f t="shared" si="30"/>
        <v>0</v>
      </c>
      <c r="R142" s="22">
        <f t="shared" si="26"/>
        <v>0</v>
      </c>
      <c r="S142" s="39" t="str">
        <f t="shared" si="27"/>
        <v/>
      </c>
      <c r="T142" s="39" t="str">
        <f t="shared" si="28"/>
        <v/>
      </c>
      <c r="U142" s="39" t="str">
        <f t="shared" si="29"/>
        <v/>
      </c>
    </row>
    <row r="143" spans="2:21" ht="12.75" customHeight="1" x14ac:dyDescent="0.15">
      <c r="B143" s="15" t="str">
        <f t="shared" si="35"/>
        <v/>
      </c>
      <c r="C143" s="15" t="str">
        <f>IF(E143="","",INT((E143-SUM(MOD(DATE(YEAR(E143-MOD(E143-2,7)+3),1,2),{1E+99;7})*{1;-1})+5)/7))</f>
        <v/>
      </c>
      <c r="D143" s="16" t="str">
        <f t="shared" si="36"/>
        <v/>
      </c>
      <c r="E143" s="17"/>
      <c r="F143" s="18"/>
      <c r="G143" s="20" t="str">
        <f t="shared" si="31"/>
        <v/>
      </c>
      <c r="H143" s="18"/>
      <c r="I143" s="15" t="str">
        <f t="shared" si="32"/>
        <v/>
      </c>
      <c r="J143" s="19"/>
      <c r="K143" s="19"/>
      <c r="L143" s="20" t="str">
        <f t="shared" si="33"/>
        <v/>
      </c>
      <c r="M143" s="15" t="str">
        <f t="shared" si="34"/>
        <v/>
      </c>
      <c r="N143" s="113"/>
      <c r="O143" s="21"/>
      <c r="P143" s="21">
        <v>0</v>
      </c>
      <c r="Q143" s="22">
        <f t="shared" si="30"/>
        <v>0</v>
      </c>
      <c r="R143" s="22">
        <f t="shared" si="26"/>
        <v>0</v>
      </c>
      <c r="S143" s="39" t="str">
        <f t="shared" si="27"/>
        <v/>
      </c>
      <c r="T143" s="39" t="str">
        <f t="shared" si="28"/>
        <v/>
      </c>
      <c r="U143" s="39" t="str">
        <f t="shared" si="29"/>
        <v/>
      </c>
    </row>
    <row r="144" spans="2:21" ht="12.75" customHeight="1" x14ac:dyDescent="0.15">
      <c r="B144" s="15" t="str">
        <f t="shared" si="35"/>
        <v/>
      </c>
      <c r="C144" s="15" t="str">
        <f>IF(E144="","",INT((E144-SUM(MOD(DATE(YEAR(E144-MOD(E144-2,7)+3),1,2),{1E+99;7})*{1;-1})+5)/7))</f>
        <v/>
      </c>
      <c r="D144" s="16" t="str">
        <f t="shared" si="36"/>
        <v/>
      </c>
      <c r="E144" s="17"/>
      <c r="F144" s="18"/>
      <c r="G144" s="20" t="str">
        <f t="shared" si="31"/>
        <v/>
      </c>
      <c r="H144" s="18"/>
      <c r="I144" s="15" t="str">
        <f t="shared" si="32"/>
        <v/>
      </c>
      <c r="J144" s="19"/>
      <c r="K144" s="19"/>
      <c r="L144" s="20" t="str">
        <f t="shared" si="33"/>
        <v/>
      </c>
      <c r="M144" s="15" t="str">
        <f t="shared" si="34"/>
        <v/>
      </c>
      <c r="N144" s="113"/>
      <c r="O144" s="21"/>
      <c r="P144" s="21">
        <v>0</v>
      </c>
      <c r="Q144" s="22">
        <f t="shared" si="30"/>
        <v>0</v>
      </c>
      <c r="R144" s="22">
        <f t="shared" si="26"/>
        <v>0</v>
      </c>
      <c r="S144" s="39" t="str">
        <f t="shared" si="27"/>
        <v/>
      </c>
      <c r="T144" s="39" t="str">
        <f t="shared" si="28"/>
        <v/>
      </c>
      <c r="U144" s="39" t="str">
        <f t="shared" si="29"/>
        <v/>
      </c>
    </row>
    <row r="145" spans="2:21" ht="12.75" customHeight="1" x14ac:dyDescent="0.15">
      <c r="B145" s="15" t="str">
        <f t="shared" si="35"/>
        <v/>
      </c>
      <c r="C145" s="15" t="str">
        <f>IF(E145="","",INT((E145-SUM(MOD(DATE(YEAR(E145-MOD(E145-2,7)+3),1,2),{1E+99;7})*{1;-1})+5)/7))</f>
        <v/>
      </c>
      <c r="D145" s="16" t="str">
        <f t="shared" si="36"/>
        <v/>
      </c>
      <c r="E145" s="17"/>
      <c r="F145" s="18"/>
      <c r="G145" s="20" t="str">
        <f t="shared" si="31"/>
        <v/>
      </c>
      <c r="H145" s="18"/>
      <c r="I145" s="15" t="str">
        <f t="shared" si="32"/>
        <v/>
      </c>
      <c r="J145" s="19"/>
      <c r="K145" s="19"/>
      <c r="L145" s="20" t="str">
        <f t="shared" si="33"/>
        <v/>
      </c>
      <c r="M145" s="15" t="str">
        <f t="shared" si="34"/>
        <v/>
      </c>
      <c r="N145" s="113"/>
      <c r="O145" s="21"/>
      <c r="P145" s="21">
        <v>0</v>
      </c>
      <c r="Q145" s="22">
        <f t="shared" si="30"/>
        <v>0</v>
      </c>
      <c r="R145" s="22">
        <f t="shared" si="26"/>
        <v>0</v>
      </c>
      <c r="S145" s="39" t="str">
        <f t="shared" si="27"/>
        <v/>
      </c>
      <c r="T145" s="39" t="str">
        <f t="shared" si="28"/>
        <v/>
      </c>
      <c r="U145" s="39" t="str">
        <f t="shared" si="29"/>
        <v/>
      </c>
    </row>
    <row r="146" spans="2:21" ht="12.75" customHeight="1" x14ac:dyDescent="0.15">
      <c r="B146" s="15" t="str">
        <f t="shared" si="35"/>
        <v/>
      </c>
      <c r="C146" s="15" t="str">
        <f>IF(E146="","",INT((E146-SUM(MOD(DATE(YEAR(E146-MOD(E146-2,7)+3),1,2),{1E+99;7})*{1;-1})+5)/7))</f>
        <v/>
      </c>
      <c r="D146" s="16" t="str">
        <f t="shared" si="36"/>
        <v/>
      </c>
      <c r="E146" s="17"/>
      <c r="F146" s="18"/>
      <c r="G146" s="20" t="str">
        <f t="shared" si="31"/>
        <v/>
      </c>
      <c r="H146" s="18"/>
      <c r="I146" s="15" t="str">
        <f t="shared" si="32"/>
        <v/>
      </c>
      <c r="J146" s="19"/>
      <c r="K146" s="19"/>
      <c r="L146" s="20" t="str">
        <f t="shared" si="33"/>
        <v/>
      </c>
      <c r="M146" s="15" t="str">
        <f t="shared" si="34"/>
        <v/>
      </c>
      <c r="N146" s="113"/>
      <c r="O146" s="21"/>
      <c r="P146" s="21">
        <v>0</v>
      </c>
      <c r="Q146" s="22">
        <f t="shared" si="30"/>
        <v>0</v>
      </c>
      <c r="R146" s="22">
        <f t="shared" si="26"/>
        <v>0</v>
      </c>
      <c r="S146" s="39" t="str">
        <f t="shared" si="27"/>
        <v/>
      </c>
      <c r="T146" s="39" t="str">
        <f t="shared" si="28"/>
        <v/>
      </c>
      <c r="U146" s="39" t="str">
        <f t="shared" si="29"/>
        <v/>
      </c>
    </row>
    <row r="147" spans="2:21" ht="12.75" customHeight="1" x14ac:dyDescent="0.15">
      <c r="B147" s="15" t="str">
        <f t="shared" si="35"/>
        <v/>
      </c>
      <c r="C147" s="15" t="str">
        <f>IF(E147="","",INT((E147-SUM(MOD(DATE(YEAR(E147-MOD(E147-2,7)+3),1,2),{1E+99;7})*{1;-1})+5)/7))</f>
        <v/>
      </c>
      <c r="D147" s="16" t="str">
        <f t="shared" si="36"/>
        <v/>
      </c>
      <c r="E147" s="17"/>
      <c r="F147" s="18"/>
      <c r="G147" s="20" t="str">
        <f t="shared" si="31"/>
        <v/>
      </c>
      <c r="H147" s="18"/>
      <c r="I147" s="15" t="str">
        <f t="shared" si="32"/>
        <v/>
      </c>
      <c r="J147" s="19"/>
      <c r="K147" s="19"/>
      <c r="L147" s="20" t="str">
        <f t="shared" si="33"/>
        <v/>
      </c>
      <c r="M147" s="15" t="str">
        <f t="shared" si="34"/>
        <v/>
      </c>
      <c r="N147" s="113"/>
      <c r="O147" s="21"/>
      <c r="P147" s="21">
        <v>0</v>
      </c>
      <c r="Q147" s="22">
        <f t="shared" si="30"/>
        <v>0</v>
      </c>
      <c r="R147" s="22">
        <f t="shared" si="26"/>
        <v>0</v>
      </c>
      <c r="S147" s="39" t="str">
        <f t="shared" si="27"/>
        <v/>
      </c>
      <c r="T147" s="39" t="str">
        <f t="shared" si="28"/>
        <v/>
      </c>
      <c r="U147" s="39" t="str">
        <f t="shared" si="29"/>
        <v/>
      </c>
    </row>
    <row r="148" spans="2:21" ht="12.75" customHeight="1" x14ac:dyDescent="0.15">
      <c r="B148" s="15" t="str">
        <f t="shared" si="35"/>
        <v/>
      </c>
      <c r="C148" s="15" t="str">
        <f>IF(E148="","",INT((E148-SUM(MOD(DATE(YEAR(E148-MOD(E148-2,7)+3),1,2),{1E+99;7})*{1;-1})+5)/7))</f>
        <v/>
      </c>
      <c r="D148" s="16" t="str">
        <f t="shared" si="36"/>
        <v/>
      </c>
      <c r="E148" s="17"/>
      <c r="F148" s="18"/>
      <c r="G148" s="20" t="str">
        <f t="shared" si="31"/>
        <v/>
      </c>
      <c r="H148" s="18"/>
      <c r="I148" s="15" t="str">
        <f t="shared" si="32"/>
        <v/>
      </c>
      <c r="J148" s="19"/>
      <c r="K148" s="19"/>
      <c r="L148" s="20" t="str">
        <f t="shared" si="33"/>
        <v/>
      </c>
      <c r="M148" s="15" t="str">
        <f t="shared" si="34"/>
        <v/>
      </c>
      <c r="N148" s="113"/>
      <c r="O148" s="21"/>
      <c r="P148" s="21">
        <v>0</v>
      </c>
      <c r="Q148" s="22">
        <f t="shared" si="30"/>
        <v>0</v>
      </c>
      <c r="R148" s="22">
        <f t="shared" si="26"/>
        <v>0</v>
      </c>
      <c r="S148" s="39" t="str">
        <f t="shared" si="27"/>
        <v/>
      </c>
      <c r="T148" s="39" t="str">
        <f t="shared" si="28"/>
        <v/>
      </c>
      <c r="U148" s="39" t="str">
        <f t="shared" si="29"/>
        <v/>
      </c>
    </row>
    <row r="149" spans="2:21" ht="12.75" customHeight="1" x14ac:dyDescent="0.15">
      <c r="B149" s="15" t="str">
        <f t="shared" si="35"/>
        <v/>
      </c>
      <c r="C149" s="15" t="str">
        <f>IF(E149="","",INT((E149-SUM(MOD(DATE(YEAR(E149-MOD(E149-2,7)+3),1,2),{1E+99;7})*{1;-1})+5)/7))</f>
        <v/>
      </c>
      <c r="D149" s="16" t="str">
        <f t="shared" si="36"/>
        <v/>
      </c>
      <c r="E149" s="17"/>
      <c r="F149" s="18"/>
      <c r="G149" s="20" t="str">
        <f t="shared" si="31"/>
        <v/>
      </c>
      <c r="H149" s="18"/>
      <c r="I149" s="15" t="str">
        <f t="shared" si="32"/>
        <v/>
      </c>
      <c r="J149" s="19"/>
      <c r="K149" s="19"/>
      <c r="L149" s="20" t="str">
        <f t="shared" si="33"/>
        <v/>
      </c>
      <c r="M149" s="15" t="str">
        <f t="shared" si="34"/>
        <v/>
      </c>
      <c r="N149" s="113"/>
      <c r="O149" s="21"/>
      <c r="P149" s="21">
        <v>0</v>
      </c>
      <c r="Q149" s="22">
        <f t="shared" si="30"/>
        <v>0</v>
      </c>
      <c r="R149" s="22">
        <f t="shared" si="26"/>
        <v>0</v>
      </c>
      <c r="S149" s="39" t="str">
        <f t="shared" si="27"/>
        <v/>
      </c>
      <c r="T149" s="39" t="str">
        <f t="shared" si="28"/>
        <v/>
      </c>
      <c r="U149" s="39" t="str">
        <f t="shared" si="29"/>
        <v/>
      </c>
    </row>
    <row r="150" spans="2:21" ht="12.75" customHeight="1" x14ac:dyDescent="0.15">
      <c r="B150" s="15" t="str">
        <f t="shared" si="35"/>
        <v/>
      </c>
      <c r="C150" s="15" t="str">
        <f>IF(E150="","",INT((E150-SUM(MOD(DATE(YEAR(E150-MOD(E150-2,7)+3),1,2),{1E+99;7})*{1;-1})+5)/7))</f>
        <v/>
      </c>
      <c r="D150" s="16" t="str">
        <f t="shared" si="36"/>
        <v/>
      </c>
      <c r="E150" s="17"/>
      <c r="F150" s="18"/>
      <c r="G150" s="20" t="str">
        <f t="shared" si="31"/>
        <v/>
      </c>
      <c r="H150" s="18"/>
      <c r="I150" s="15" t="str">
        <f t="shared" si="32"/>
        <v/>
      </c>
      <c r="J150" s="19"/>
      <c r="K150" s="19"/>
      <c r="L150" s="20" t="str">
        <f t="shared" si="33"/>
        <v/>
      </c>
      <c r="M150" s="15" t="str">
        <f t="shared" si="34"/>
        <v/>
      </c>
      <c r="N150" s="113"/>
      <c r="O150" s="21"/>
      <c r="P150" s="21">
        <v>0</v>
      </c>
      <c r="Q150" s="22">
        <f t="shared" si="30"/>
        <v>0</v>
      </c>
      <c r="R150" s="22">
        <f t="shared" si="26"/>
        <v>0</v>
      </c>
      <c r="S150" s="39" t="str">
        <f t="shared" si="27"/>
        <v/>
      </c>
      <c r="T150" s="39" t="str">
        <f t="shared" si="28"/>
        <v/>
      </c>
      <c r="U150" s="39" t="str">
        <f t="shared" si="29"/>
        <v/>
      </c>
    </row>
    <row r="151" spans="2:21" ht="12.75" customHeight="1" x14ac:dyDescent="0.15">
      <c r="B151" s="15" t="str">
        <f t="shared" si="35"/>
        <v/>
      </c>
      <c r="C151" s="15" t="str">
        <f>IF(E151="","",INT((E151-SUM(MOD(DATE(YEAR(E151-MOD(E151-2,7)+3),1,2),{1E+99;7})*{1;-1})+5)/7))</f>
        <v/>
      </c>
      <c r="D151" s="16" t="str">
        <f t="shared" si="36"/>
        <v/>
      </c>
      <c r="E151" s="17"/>
      <c r="F151" s="18"/>
      <c r="G151" s="20" t="str">
        <f t="shared" si="31"/>
        <v/>
      </c>
      <c r="H151" s="18"/>
      <c r="I151" s="15" t="str">
        <f t="shared" si="32"/>
        <v/>
      </c>
      <c r="J151" s="19"/>
      <c r="K151" s="19"/>
      <c r="L151" s="20" t="str">
        <f t="shared" si="33"/>
        <v/>
      </c>
      <c r="M151" s="15" t="str">
        <f t="shared" si="34"/>
        <v/>
      </c>
      <c r="N151" s="113"/>
      <c r="O151" s="21"/>
      <c r="P151" s="21">
        <v>0</v>
      </c>
      <c r="Q151" s="22">
        <f t="shared" si="30"/>
        <v>0</v>
      </c>
      <c r="R151" s="22">
        <f t="shared" si="26"/>
        <v>0</v>
      </c>
      <c r="S151" s="39" t="str">
        <f t="shared" si="27"/>
        <v/>
      </c>
      <c r="T151" s="39" t="str">
        <f t="shared" si="28"/>
        <v/>
      </c>
      <c r="U151" s="39" t="str">
        <f t="shared" si="29"/>
        <v/>
      </c>
    </row>
    <row r="152" spans="2:21" ht="12.75" customHeight="1" x14ac:dyDescent="0.15">
      <c r="B152" s="15" t="str">
        <f t="shared" si="35"/>
        <v/>
      </c>
      <c r="C152" s="15" t="str">
        <f>IF(E152="","",INT((E152-SUM(MOD(DATE(YEAR(E152-MOD(E152-2,7)+3),1,2),{1E+99;7})*{1;-1})+5)/7))</f>
        <v/>
      </c>
      <c r="D152" s="16" t="str">
        <f t="shared" si="36"/>
        <v/>
      </c>
      <c r="E152" s="17"/>
      <c r="F152" s="18"/>
      <c r="G152" s="20" t="str">
        <f t="shared" si="31"/>
        <v/>
      </c>
      <c r="H152" s="18"/>
      <c r="I152" s="15" t="str">
        <f t="shared" si="32"/>
        <v/>
      </c>
      <c r="J152" s="19"/>
      <c r="K152" s="19"/>
      <c r="L152" s="20" t="str">
        <f t="shared" si="33"/>
        <v/>
      </c>
      <c r="M152" s="15" t="str">
        <f t="shared" si="34"/>
        <v/>
      </c>
      <c r="N152" s="113"/>
      <c r="O152" s="21"/>
      <c r="P152" s="21">
        <v>0</v>
      </c>
      <c r="Q152" s="22">
        <f t="shared" si="30"/>
        <v>0</v>
      </c>
      <c r="R152" s="22">
        <f t="shared" si="26"/>
        <v>0</v>
      </c>
      <c r="S152" s="39" t="str">
        <f t="shared" si="27"/>
        <v/>
      </c>
      <c r="T152" s="39" t="str">
        <f t="shared" si="28"/>
        <v/>
      </c>
      <c r="U152" s="39" t="str">
        <f t="shared" si="29"/>
        <v/>
      </c>
    </row>
    <row r="153" spans="2:21" ht="12.75" customHeight="1" x14ac:dyDescent="0.15">
      <c r="B153" s="15" t="str">
        <f t="shared" si="35"/>
        <v/>
      </c>
      <c r="C153" s="15" t="str">
        <f>IF(E153="","",INT((E153-SUM(MOD(DATE(YEAR(E153-MOD(E153-2,7)+3),1,2),{1E+99;7})*{1;-1})+5)/7))</f>
        <v/>
      </c>
      <c r="D153" s="16" t="str">
        <f t="shared" si="36"/>
        <v/>
      </c>
      <c r="E153" s="17"/>
      <c r="F153" s="18"/>
      <c r="G153" s="20" t="str">
        <f t="shared" si="31"/>
        <v/>
      </c>
      <c r="H153" s="18"/>
      <c r="I153" s="15" t="str">
        <f t="shared" si="32"/>
        <v/>
      </c>
      <c r="J153" s="19"/>
      <c r="K153" s="19"/>
      <c r="L153" s="20" t="str">
        <f t="shared" si="33"/>
        <v/>
      </c>
      <c r="M153" s="15" t="str">
        <f t="shared" si="34"/>
        <v/>
      </c>
      <c r="N153" s="113"/>
      <c r="O153" s="21"/>
      <c r="P153" s="21">
        <v>0</v>
      </c>
      <c r="Q153" s="22">
        <f t="shared" si="30"/>
        <v>0</v>
      </c>
      <c r="R153" s="22">
        <f t="shared" ref="R153:R216" si="37">O153*P153</f>
        <v>0</v>
      </c>
      <c r="S153" s="39" t="str">
        <f t="shared" ref="S153:S216" si="38">L153&amp;B153</f>
        <v/>
      </c>
      <c r="T153" s="39" t="str">
        <f t="shared" ref="T153:T216" si="39">M153&amp;B153</f>
        <v/>
      </c>
      <c r="U153" s="39" t="str">
        <f t="shared" ref="U153:U216" si="40">M153&amp;E153</f>
        <v/>
      </c>
    </row>
    <row r="154" spans="2:21" ht="12.75" customHeight="1" x14ac:dyDescent="0.15">
      <c r="B154" s="15" t="str">
        <f t="shared" si="35"/>
        <v/>
      </c>
      <c r="C154" s="15" t="str">
        <f>IF(E154="","",INT((E154-SUM(MOD(DATE(YEAR(E154-MOD(E154-2,7)+3),1,2),{1E+99;7})*{1;-1})+5)/7))</f>
        <v/>
      </c>
      <c r="D154" s="16" t="str">
        <f t="shared" si="36"/>
        <v/>
      </c>
      <c r="E154" s="17"/>
      <c r="F154" s="18"/>
      <c r="G154" s="20" t="str">
        <f t="shared" si="31"/>
        <v/>
      </c>
      <c r="H154" s="18"/>
      <c r="I154" s="15" t="str">
        <f t="shared" si="32"/>
        <v/>
      </c>
      <c r="J154" s="19"/>
      <c r="K154" s="19"/>
      <c r="L154" s="20" t="str">
        <f t="shared" si="33"/>
        <v/>
      </c>
      <c r="M154" s="15" t="str">
        <f t="shared" si="34"/>
        <v/>
      </c>
      <c r="N154" s="113"/>
      <c r="O154" s="21"/>
      <c r="P154" s="21">
        <v>0</v>
      </c>
      <c r="Q154" s="22">
        <f t="shared" si="30"/>
        <v>0</v>
      </c>
      <c r="R154" s="22">
        <f t="shared" si="37"/>
        <v>0</v>
      </c>
      <c r="S154" s="39" t="str">
        <f t="shared" si="38"/>
        <v/>
      </c>
      <c r="T154" s="39" t="str">
        <f t="shared" si="39"/>
        <v/>
      </c>
      <c r="U154" s="39" t="str">
        <f t="shared" si="40"/>
        <v/>
      </c>
    </row>
    <row r="155" spans="2:21" ht="12.75" customHeight="1" x14ac:dyDescent="0.15">
      <c r="B155" s="15" t="str">
        <f t="shared" si="35"/>
        <v/>
      </c>
      <c r="C155" s="15" t="str">
        <f>IF(E155="","",INT((E155-SUM(MOD(DATE(YEAR(E155-MOD(E155-2,7)+3),1,2),{1E+99;7})*{1;-1})+5)/7))</f>
        <v/>
      </c>
      <c r="D155" s="16" t="str">
        <f t="shared" si="36"/>
        <v/>
      </c>
      <c r="E155" s="17"/>
      <c r="F155" s="18"/>
      <c r="G155" s="20" t="str">
        <f t="shared" si="31"/>
        <v/>
      </c>
      <c r="H155" s="18"/>
      <c r="I155" s="15" t="str">
        <f t="shared" si="32"/>
        <v/>
      </c>
      <c r="J155" s="19"/>
      <c r="K155" s="19"/>
      <c r="L155" s="20" t="str">
        <f t="shared" si="33"/>
        <v/>
      </c>
      <c r="M155" s="15" t="str">
        <f t="shared" si="34"/>
        <v/>
      </c>
      <c r="N155" s="113"/>
      <c r="O155" s="21"/>
      <c r="P155" s="21">
        <v>0</v>
      </c>
      <c r="Q155" s="22">
        <f t="shared" si="30"/>
        <v>0</v>
      </c>
      <c r="R155" s="22">
        <f t="shared" si="37"/>
        <v>0</v>
      </c>
      <c r="S155" s="39" t="str">
        <f t="shared" si="38"/>
        <v/>
      </c>
      <c r="T155" s="39" t="str">
        <f t="shared" si="39"/>
        <v/>
      </c>
      <c r="U155" s="39" t="str">
        <f t="shared" si="40"/>
        <v/>
      </c>
    </row>
    <row r="156" spans="2:21" ht="12.75" customHeight="1" x14ac:dyDescent="0.15">
      <c r="B156" s="15" t="str">
        <f t="shared" si="35"/>
        <v/>
      </c>
      <c r="C156" s="15" t="str">
        <f>IF(E156="","",INT((E156-SUM(MOD(DATE(YEAR(E156-MOD(E156-2,7)+3),1,2),{1E+99;7})*{1;-1})+5)/7))</f>
        <v/>
      </c>
      <c r="D156" s="16" t="str">
        <f t="shared" si="36"/>
        <v/>
      </c>
      <c r="E156" s="17"/>
      <c r="F156" s="18"/>
      <c r="G156" s="20" t="str">
        <f t="shared" si="31"/>
        <v/>
      </c>
      <c r="H156" s="18"/>
      <c r="I156" s="15" t="str">
        <f t="shared" si="32"/>
        <v/>
      </c>
      <c r="J156" s="19"/>
      <c r="K156" s="19"/>
      <c r="L156" s="20" t="str">
        <f t="shared" si="33"/>
        <v/>
      </c>
      <c r="M156" s="15" t="str">
        <f t="shared" si="34"/>
        <v/>
      </c>
      <c r="N156" s="113"/>
      <c r="O156" s="21"/>
      <c r="P156" s="21">
        <v>0</v>
      </c>
      <c r="Q156" s="22">
        <f t="shared" ref="Q156:Q175" si="41">IF(ISNUMBER(Q155),IF(ISNUMBER(P156),Q155+P156,0),0)</f>
        <v>0</v>
      </c>
      <c r="R156" s="22">
        <f t="shared" si="37"/>
        <v>0</v>
      </c>
      <c r="S156" s="39" t="str">
        <f t="shared" si="38"/>
        <v/>
      </c>
      <c r="T156" s="39" t="str">
        <f t="shared" si="39"/>
        <v/>
      </c>
      <c r="U156" s="39" t="str">
        <f t="shared" si="40"/>
        <v/>
      </c>
    </row>
    <row r="157" spans="2:21" ht="12.75" customHeight="1" x14ac:dyDescent="0.15">
      <c r="B157" s="15" t="str">
        <f t="shared" si="35"/>
        <v/>
      </c>
      <c r="C157" s="15" t="str">
        <f>IF(E157="","",INT((E157-SUM(MOD(DATE(YEAR(E157-MOD(E157-2,7)+3),1,2),{1E+99;7})*{1;-1})+5)/7))</f>
        <v/>
      </c>
      <c r="D157" s="16" t="str">
        <f t="shared" si="36"/>
        <v/>
      </c>
      <c r="E157" s="17"/>
      <c r="F157" s="18"/>
      <c r="G157" s="20" t="str">
        <f t="shared" si="31"/>
        <v/>
      </c>
      <c r="H157" s="18"/>
      <c r="I157" s="15" t="str">
        <f t="shared" si="32"/>
        <v/>
      </c>
      <c r="J157" s="19"/>
      <c r="K157" s="19"/>
      <c r="L157" s="20" t="str">
        <f t="shared" si="33"/>
        <v/>
      </c>
      <c r="M157" s="15" t="str">
        <f t="shared" si="34"/>
        <v/>
      </c>
      <c r="N157" s="113"/>
      <c r="O157" s="21"/>
      <c r="P157" s="21">
        <v>0</v>
      </c>
      <c r="Q157" s="22">
        <f t="shared" si="41"/>
        <v>0</v>
      </c>
      <c r="R157" s="22">
        <f t="shared" si="37"/>
        <v>0</v>
      </c>
      <c r="S157" s="39" t="str">
        <f t="shared" si="38"/>
        <v/>
      </c>
      <c r="T157" s="39" t="str">
        <f t="shared" si="39"/>
        <v/>
      </c>
      <c r="U157" s="39" t="str">
        <f t="shared" si="40"/>
        <v/>
      </c>
    </row>
    <row r="158" spans="2:21" ht="12.75" customHeight="1" x14ac:dyDescent="0.15">
      <c r="B158" s="15" t="str">
        <f t="shared" si="35"/>
        <v/>
      </c>
      <c r="C158" s="15" t="str">
        <f>IF(E158="","",INT((E158-SUM(MOD(DATE(YEAR(E158-MOD(E158-2,7)+3),1,2),{1E+99;7})*{1;-1})+5)/7))</f>
        <v/>
      </c>
      <c r="D158" s="16" t="str">
        <f t="shared" si="36"/>
        <v/>
      </c>
      <c r="E158" s="17"/>
      <c r="F158" s="18"/>
      <c r="G158" s="20" t="str">
        <f t="shared" si="31"/>
        <v/>
      </c>
      <c r="H158" s="18"/>
      <c r="I158" s="15" t="str">
        <f t="shared" si="32"/>
        <v/>
      </c>
      <c r="J158" s="19"/>
      <c r="K158" s="19"/>
      <c r="L158" s="20" t="str">
        <f t="shared" si="33"/>
        <v/>
      </c>
      <c r="M158" s="15" t="str">
        <f t="shared" si="34"/>
        <v/>
      </c>
      <c r="N158" s="113"/>
      <c r="O158" s="21"/>
      <c r="P158" s="21">
        <v>0</v>
      </c>
      <c r="Q158" s="22">
        <f t="shared" si="41"/>
        <v>0</v>
      </c>
      <c r="R158" s="22">
        <f t="shared" si="37"/>
        <v>0</v>
      </c>
      <c r="S158" s="39" t="str">
        <f t="shared" si="38"/>
        <v/>
      </c>
      <c r="T158" s="39" t="str">
        <f t="shared" si="39"/>
        <v/>
      </c>
      <c r="U158" s="39" t="str">
        <f t="shared" si="40"/>
        <v/>
      </c>
    </row>
    <row r="159" spans="2:21" ht="12.75" customHeight="1" x14ac:dyDescent="0.15">
      <c r="B159" s="15" t="str">
        <f t="shared" si="35"/>
        <v/>
      </c>
      <c r="C159" s="15" t="str">
        <f>IF(E159="","",INT((E159-SUM(MOD(DATE(YEAR(E159-MOD(E159-2,7)+3),1,2),{1E+99;7})*{1;-1})+5)/7))</f>
        <v/>
      </c>
      <c r="D159" s="16" t="str">
        <f t="shared" si="36"/>
        <v/>
      </c>
      <c r="E159" s="17"/>
      <c r="F159" s="18"/>
      <c r="G159" s="20" t="str">
        <f t="shared" si="31"/>
        <v/>
      </c>
      <c r="H159" s="18"/>
      <c r="I159" s="15" t="str">
        <f t="shared" si="32"/>
        <v/>
      </c>
      <c r="J159" s="19"/>
      <c r="K159" s="19"/>
      <c r="L159" s="20" t="str">
        <f t="shared" si="33"/>
        <v/>
      </c>
      <c r="M159" s="15" t="str">
        <f t="shared" si="34"/>
        <v/>
      </c>
      <c r="N159" s="113"/>
      <c r="O159" s="21"/>
      <c r="P159" s="21">
        <v>0</v>
      </c>
      <c r="Q159" s="22">
        <f t="shared" si="41"/>
        <v>0</v>
      </c>
      <c r="R159" s="22">
        <f t="shared" si="37"/>
        <v>0</v>
      </c>
      <c r="S159" s="39" t="str">
        <f t="shared" si="38"/>
        <v/>
      </c>
      <c r="T159" s="39" t="str">
        <f t="shared" si="39"/>
        <v/>
      </c>
      <c r="U159" s="39" t="str">
        <f t="shared" si="40"/>
        <v/>
      </c>
    </row>
    <row r="160" spans="2:21" ht="12.75" customHeight="1" x14ac:dyDescent="0.15">
      <c r="B160" s="15" t="str">
        <f t="shared" si="35"/>
        <v/>
      </c>
      <c r="C160" s="15" t="str">
        <f>IF(E160="","",INT((E160-SUM(MOD(DATE(YEAR(E160-MOD(E160-2,7)+3),1,2),{1E+99;7})*{1;-1})+5)/7))</f>
        <v/>
      </c>
      <c r="D160" s="16" t="str">
        <f t="shared" si="36"/>
        <v/>
      </c>
      <c r="E160" s="17"/>
      <c r="F160" s="18"/>
      <c r="G160" s="20" t="str">
        <f t="shared" si="31"/>
        <v/>
      </c>
      <c r="H160" s="18"/>
      <c r="I160" s="15" t="str">
        <f t="shared" si="32"/>
        <v/>
      </c>
      <c r="J160" s="19"/>
      <c r="K160" s="19"/>
      <c r="L160" s="20" t="str">
        <f t="shared" si="33"/>
        <v/>
      </c>
      <c r="M160" s="15" t="str">
        <f t="shared" si="34"/>
        <v/>
      </c>
      <c r="N160" s="113"/>
      <c r="O160" s="21"/>
      <c r="P160" s="21">
        <v>0</v>
      </c>
      <c r="Q160" s="22">
        <f t="shared" si="41"/>
        <v>0</v>
      </c>
      <c r="R160" s="22">
        <f t="shared" si="37"/>
        <v>0</v>
      </c>
      <c r="S160" s="39" t="str">
        <f t="shared" si="38"/>
        <v/>
      </c>
      <c r="T160" s="39" t="str">
        <f t="shared" si="39"/>
        <v/>
      </c>
      <c r="U160" s="39" t="str">
        <f t="shared" si="40"/>
        <v/>
      </c>
    </row>
    <row r="161" spans="2:21" ht="12.75" customHeight="1" x14ac:dyDescent="0.15">
      <c r="B161" s="15" t="str">
        <f t="shared" si="35"/>
        <v/>
      </c>
      <c r="C161" s="15" t="str">
        <f>IF(E161="","",INT((E161-SUM(MOD(DATE(YEAR(E161-MOD(E161-2,7)+3),1,2),{1E+99;7})*{1;-1})+5)/7))</f>
        <v/>
      </c>
      <c r="D161" s="16" t="str">
        <f t="shared" si="36"/>
        <v/>
      </c>
      <c r="E161" s="17"/>
      <c r="F161" s="18"/>
      <c r="G161" s="20" t="str">
        <f t="shared" si="31"/>
        <v/>
      </c>
      <c r="H161" s="18"/>
      <c r="I161" s="15" t="str">
        <f t="shared" si="32"/>
        <v/>
      </c>
      <c r="J161" s="19"/>
      <c r="K161" s="19"/>
      <c r="L161" s="20" t="str">
        <f t="shared" si="33"/>
        <v/>
      </c>
      <c r="M161" s="15" t="str">
        <f t="shared" si="34"/>
        <v/>
      </c>
      <c r="N161" s="113"/>
      <c r="O161" s="21"/>
      <c r="P161" s="21">
        <v>0</v>
      </c>
      <c r="Q161" s="22">
        <f t="shared" si="41"/>
        <v>0</v>
      </c>
      <c r="R161" s="22">
        <f t="shared" si="37"/>
        <v>0</v>
      </c>
      <c r="S161" s="39" t="str">
        <f t="shared" si="38"/>
        <v/>
      </c>
      <c r="T161" s="39" t="str">
        <f t="shared" si="39"/>
        <v/>
      </c>
      <c r="U161" s="39" t="str">
        <f t="shared" si="40"/>
        <v/>
      </c>
    </row>
    <row r="162" spans="2:21" ht="12.75" customHeight="1" x14ac:dyDescent="0.15">
      <c r="B162" s="15" t="str">
        <f t="shared" si="35"/>
        <v/>
      </c>
      <c r="C162" s="15" t="str">
        <f>IF(E162="","",INT((E162-SUM(MOD(DATE(YEAR(E162-MOD(E162-2,7)+3),1,2),{1E+99;7})*{1;-1})+5)/7))</f>
        <v/>
      </c>
      <c r="D162" s="16" t="str">
        <f t="shared" si="36"/>
        <v/>
      </c>
      <c r="E162" s="17"/>
      <c r="F162" s="18"/>
      <c r="G162" s="20" t="str">
        <f t="shared" si="31"/>
        <v/>
      </c>
      <c r="H162" s="18"/>
      <c r="I162" s="15" t="str">
        <f t="shared" si="32"/>
        <v/>
      </c>
      <c r="J162" s="19"/>
      <c r="K162" s="19"/>
      <c r="L162" s="20" t="str">
        <f t="shared" si="33"/>
        <v/>
      </c>
      <c r="M162" s="15" t="str">
        <f t="shared" si="34"/>
        <v/>
      </c>
      <c r="N162" s="113"/>
      <c r="O162" s="21"/>
      <c r="P162" s="21">
        <v>0</v>
      </c>
      <c r="Q162" s="22">
        <f t="shared" si="41"/>
        <v>0</v>
      </c>
      <c r="R162" s="22">
        <f t="shared" si="37"/>
        <v>0</v>
      </c>
      <c r="S162" s="39" t="str">
        <f t="shared" si="38"/>
        <v/>
      </c>
      <c r="T162" s="39" t="str">
        <f t="shared" si="39"/>
        <v/>
      </c>
      <c r="U162" s="39" t="str">
        <f t="shared" si="40"/>
        <v/>
      </c>
    </row>
    <row r="163" spans="2:21" ht="12.75" customHeight="1" x14ac:dyDescent="0.15">
      <c r="B163" s="15" t="str">
        <f t="shared" si="35"/>
        <v/>
      </c>
      <c r="C163" s="15" t="str">
        <f>IF(E163="","",INT((E163-SUM(MOD(DATE(YEAR(E163-MOD(E163-2,7)+3),1,2),{1E+99;7})*{1;-1})+5)/7))</f>
        <v/>
      </c>
      <c r="D163" s="16" t="str">
        <f t="shared" si="36"/>
        <v/>
      </c>
      <c r="E163" s="17"/>
      <c r="F163" s="18"/>
      <c r="G163" s="20" t="str">
        <f t="shared" si="31"/>
        <v/>
      </c>
      <c r="H163" s="18"/>
      <c r="I163" s="15" t="str">
        <f t="shared" si="32"/>
        <v/>
      </c>
      <c r="J163" s="19"/>
      <c r="K163" s="19"/>
      <c r="L163" s="20" t="str">
        <f t="shared" si="33"/>
        <v/>
      </c>
      <c r="M163" s="15" t="str">
        <f t="shared" si="34"/>
        <v/>
      </c>
      <c r="N163" s="113"/>
      <c r="O163" s="21"/>
      <c r="P163" s="21">
        <v>0</v>
      </c>
      <c r="Q163" s="22">
        <f t="shared" si="41"/>
        <v>0</v>
      </c>
      <c r="R163" s="22">
        <f t="shared" si="37"/>
        <v>0</v>
      </c>
      <c r="S163" s="39" t="str">
        <f t="shared" si="38"/>
        <v/>
      </c>
      <c r="T163" s="39" t="str">
        <f t="shared" si="39"/>
        <v/>
      </c>
      <c r="U163" s="39" t="str">
        <f t="shared" si="40"/>
        <v/>
      </c>
    </row>
    <row r="164" spans="2:21" ht="12.75" customHeight="1" x14ac:dyDescent="0.15">
      <c r="B164" s="15" t="str">
        <f t="shared" si="35"/>
        <v/>
      </c>
      <c r="C164" s="15" t="str">
        <f>IF(E164="","",INT((E164-SUM(MOD(DATE(YEAR(E164-MOD(E164-2,7)+3),1,2),{1E+99;7})*{1;-1})+5)/7))</f>
        <v/>
      </c>
      <c r="D164" s="16" t="str">
        <f t="shared" si="36"/>
        <v/>
      </c>
      <c r="E164" s="17"/>
      <c r="F164" s="18"/>
      <c r="G164" s="20" t="str">
        <f t="shared" si="31"/>
        <v/>
      </c>
      <c r="H164" s="18"/>
      <c r="I164" s="15" t="str">
        <f t="shared" si="32"/>
        <v/>
      </c>
      <c r="J164" s="19"/>
      <c r="K164" s="19"/>
      <c r="L164" s="20" t="str">
        <f t="shared" si="33"/>
        <v/>
      </c>
      <c r="M164" s="15" t="str">
        <f t="shared" si="34"/>
        <v/>
      </c>
      <c r="N164" s="113"/>
      <c r="O164" s="21"/>
      <c r="P164" s="21">
        <v>0</v>
      </c>
      <c r="Q164" s="22">
        <f t="shared" si="41"/>
        <v>0</v>
      </c>
      <c r="R164" s="22">
        <f t="shared" si="37"/>
        <v>0</v>
      </c>
      <c r="S164" s="39" t="str">
        <f t="shared" si="38"/>
        <v/>
      </c>
      <c r="T164" s="39" t="str">
        <f t="shared" si="39"/>
        <v/>
      </c>
      <c r="U164" s="39" t="str">
        <f t="shared" si="40"/>
        <v/>
      </c>
    </row>
    <row r="165" spans="2:21" ht="12.75" customHeight="1" x14ac:dyDescent="0.15">
      <c r="B165" s="15" t="str">
        <f t="shared" si="35"/>
        <v/>
      </c>
      <c r="C165" s="15" t="str">
        <f>IF(E165="","",INT((E165-SUM(MOD(DATE(YEAR(E165-MOD(E165-2,7)+3),1,2),{1E+99;7})*{1;-1})+5)/7))</f>
        <v/>
      </c>
      <c r="D165" s="16" t="str">
        <f t="shared" si="36"/>
        <v/>
      </c>
      <c r="E165" s="17"/>
      <c r="F165" s="18"/>
      <c r="G165" s="20" t="str">
        <f t="shared" si="31"/>
        <v/>
      </c>
      <c r="H165" s="18"/>
      <c r="I165" s="15" t="str">
        <f t="shared" si="32"/>
        <v/>
      </c>
      <c r="J165" s="19"/>
      <c r="K165" s="19"/>
      <c r="L165" s="20" t="str">
        <f t="shared" si="33"/>
        <v/>
      </c>
      <c r="M165" s="15" t="str">
        <f t="shared" si="34"/>
        <v/>
      </c>
      <c r="N165" s="113"/>
      <c r="O165" s="21"/>
      <c r="P165" s="21">
        <v>0</v>
      </c>
      <c r="Q165" s="22">
        <f t="shared" si="41"/>
        <v>0</v>
      </c>
      <c r="R165" s="22">
        <f t="shared" si="37"/>
        <v>0</v>
      </c>
      <c r="S165" s="39" t="str">
        <f t="shared" si="38"/>
        <v/>
      </c>
      <c r="T165" s="39" t="str">
        <f t="shared" si="39"/>
        <v/>
      </c>
      <c r="U165" s="39" t="str">
        <f t="shared" si="40"/>
        <v/>
      </c>
    </row>
    <row r="166" spans="2:21" ht="12.75" customHeight="1" x14ac:dyDescent="0.15">
      <c r="B166" s="15" t="str">
        <f t="shared" si="35"/>
        <v/>
      </c>
      <c r="C166" s="15" t="str">
        <f>IF(E166="","",INT((E166-SUM(MOD(DATE(YEAR(E166-MOD(E166-2,7)+3),1,2),{1E+99;7})*{1;-1})+5)/7))</f>
        <v/>
      </c>
      <c r="D166" s="16" t="str">
        <f t="shared" si="36"/>
        <v/>
      </c>
      <c r="E166" s="17"/>
      <c r="F166" s="18"/>
      <c r="G166" s="20" t="str">
        <f t="shared" si="31"/>
        <v/>
      </c>
      <c r="H166" s="18"/>
      <c r="I166" s="15" t="str">
        <f t="shared" si="32"/>
        <v/>
      </c>
      <c r="J166" s="19"/>
      <c r="K166" s="19"/>
      <c r="L166" s="20" t="str">
        <f t="shared" si="33"/>
        <v/>
      </c>
      <c r="M166" s="15" t="str">
        <f t="shared" si="34"/>
        <v/>
      </c>
      <c r="N166" s="113"/>
      <c r="O166" s="21"/>
      <c r="P166" s="21">
        <v>0</v>
      </c>
      <c r="Q166" s="22">
        <f t="shared" si="41"/>
        <v>0</v>
      </c>
      <c r="R166" s="22">
        <f t="shared" si="37"/>
        <v>0</v>
      </c>
      <c r="S166" s="39" t="str">
        <f t="shared" si="38"/>
        <v/>
      </c>
      <c r="T166" s="39" t="str">
        <f t="shared" si="39"/>
        <v/>
      </c>
      <c r="U166" s="39" t="str">
        <f t="shared" si="40"/>
        <v/>
      </c>
    </row>
    <row r="167" spans="2:21" ht="12.75" customHeight="1" x14ac:dyDescent="0.15">
      <c r="B167" s="15" t="str">
        <f t="shared" si="35"/>
        <v/>
      </c>
      <c r="C167" s="15" t="str">
        <f>IF(E167="","",INT((E167-SUM(MOD(DATE(YEAR(E167-MOD(E167-2,7)+3),1,2),{1E+99;7})*{1;-1})+5)/7))</f>
        <v/>
      </c>
      <c r="D167" s="16" t="str">
        <f t="shared" si="36"/>
        <v/>
      </c>
      <c r="E167" s="17"/>
      <c r="F167" s="18"/>
      <c r="G167" s="20" t="str">
        <f t="shared" si="31"/>
        <v/>
      </c>
      <c r="H167" s="18"/>
      <c r="I167" s="15" t="str">
        <f t="shared" si="32"/>
        <v/>
      </c>
      <c r="J167" s="19"/>
      <c r="K167" s="19"/>
      <c r="L167" s="20" t="str">
        <f t="shared" si="33"/>
        <v/>
      </c>
      <c r="M167" s="15" t="str">
        <f t="shared" si="34"/>
        <v/>
      </c>
      <c r="N167" s="113"/>
      <c r="O167" s="21"/>
      <c r="P167" s="21">
        <v>0</v>
      </c>
      <c r="Q167" s="22">
        <f t="shared" si="41"/>
        <v>0</v>
      </c>
      <c r="R167" s="22">
        <f t="shared" si="37"/>
        <v>0</v>
      </c>
      <c r="S167" s="39" t="str">
        <f t="shared" si="38"/>
        <v/>
      </c>
      <c r="T167" s="39" t="str">
        <f t="shared" si="39"/>
        <v/>
      </c>
      <c r="U167" s="39" t="str">
        <f t="shared" si="40"/>
        <v/>
      </c>
    </row>
    <row r="168" spans="2:21" ht="12.75" customHeight="1" x14ac:dyDescent="0.15">
      <c r="B168" s="15" t="str">
        <f t="shared" si="35"/>
        <v/>
      </c>
      <c r="C168" s="15" t="str">
        <f>IF(E168="","",INT((E168-SUM(MOD(DATE(YEAR(E168-MOD(E168-2,7)+3),1,2),{1E+99;7})*{1;-1})+5)/7))</f>
        <v/>
      </c>
      <c r="D168" s="16" t="str">
        <f t="shared" si="36"/>
        <v/>
      </c>
      <c r="E168" s="17"/>
      <c r="F168" s="18"/>
      <c r="G168" s="20" t="str">
        <f t="shared" si="31"/>
        <v/>
      </c>
      <c r="H168" s="18"/>
      <c r="I168" s="15" t="str">
        <f t="shared" si="32"/>
        <v/>
      </c>
      <c r="J168" s="19"/>
      <c r="K168" s="19"/>
      <c r="L168" s="20" t="str">
        <f t="shared" si="33"/>
        <v/>
      </c>
      <c r="M168" s="15" t="str">
        <f t="shared" si="34"/>
        <v/>
      </c>
      <c r="N168" s="113"/>
      <c r="O168" s="21"/>
      <c r="P168" s="21">
        <v>0</v>
      </c>
      <c r="Q168" s="22">
        <f t="shared" si="41"/>
        <v>0</v>
      </c>
      <c r="R168" s="22">
        <f t="shared" si="37"/>
        <v>0</v>
      </c>
      <c r="S168" s="39" t="str">
        <f t="shared" si="38"/>
        <v/>
      </c>
      <c r="T168" s="39" t="str">
        <f t="shared" si="39"/>
        <v/>
      </c>
      <c r="U168" s="39" t="str">
        <f t="shared" si="40"/>
        <v/>
      </c>
    </row>
    <row r="169" spans="2:21" ht="12.75" customHeight="1" x14ac:dyDescent="0.15">
      <c r="B169" s="15" t="str">
        <f t="shared" si="35"/>
        <v/>
      </c>
      <c r="C169" s="15" t="str">
        <f>IF(E169="","",INT((E169-SUM(MOD(DATE(YEAR(E169-MOD(E169-2,7)+3),1,2),{1E+99;7})*{1;-1})+5)/7))</f>
        <v/>
      </c>
      <c r="D169" s="16" t="str">
        <f t="shared" si="36"/>
        <v/>
      </c>
      <c r="E169" s="17"/>
      <c r="F169" s="18"/>
      <c r="G169" s="20" t="str">
        <f t="shared" si="31"/>
        <v/>
      </c>
      <c r="H169" s="18"/>
      <c r="I169" s="15" t="str">
        <f t="shared" si="32"/>
        <v/>
      </c>
      <c r="J169" s="19"/>
      <c r="K169" s="19"/>
      <c r="L169" s="20" t="str">
        <f t="shared" si="33"/>
        <v/>
      </c>
      <c r="M169" s="15" t="str">
        <f t="shared" si="34"/>
        <v/>
      </c>
      <c r="N169" s="113"/>
      <c r="O169" s="21"/>
      <c r="P169" s="21">
        <v>0</v>
      </c>
      <c r="Q169" s="22">
        <f t="shared" si="41"/>
        <v>0</v>
      </c>
      <c r="R169" s="22">
        <f t="shared" si="37"/>
        <v>0</v>
      </c>
      <c r="S169" s="39" t="str">
        <f t="shared" si="38"/>
        <v/>
      </c>
      <c r="T169" s="39" t="str">
        <f t="shared" si="39"/>
        <v/>
      </c>
      <c r="U169" s="39" t="str">
        <f t="shared" si="40"/>
        <v/>
      </c>
    </row>
    <row r="170" spans="2:21" ht="12.75" customHeight="1" x14ac:dyDescent="0.15">
      <c r="B170" s="15" t="str">
        <f t="shared" si="35"/>
        <v/>
      </c>
      <c r="C170" s="15" t="str">
        <f>IF(E170="","",INT((E170-SUM(MOD(DATE(YEAR(E170-MOD(E170-2,7)+3),1,2),{1E+99;7})*{1;-1})+5)/7))</f>
        <v/>
      </c>
      <c r="D170" s="16" t="str">
        <f t="shared" si="36"/>
        <v/>
      </c>
      <c r="E170" s="17"/>
      <c r="F170" s="18"/>
      <c r="G170" s="20" t="str">
        <f t="shared" si="31"/>
        <v/>
      </c>
      <c r="H170" s="18"/>
      <c r="I170" s="15" t="str">
        <f t="shared" si="32"/>
        <v/>
      </c>
      <c r="J170" s="19"/>
      <c r="K170" s="19"/>
      <c r="L170" s="20" t="str">
        <f t="shared" si="33"/>
        <v/>
      </c>
      <c r="M170" s="15" t="str">
        <f t="shared" si="34"/>
        <v/>
      </c>
      <c r="N170" s="113"/>
      <c r="O170" s="21"/>
      <c r="P170" s="21">
        <v>0</v>
      </c>
      <c r="Q170" s="22">
        <f t="shared" si="41"/>
        <v>0</v>
      </c>
      <c r="R170" s="22">
        <f t="shared" si="37"/>
        <v>0</v>
      </c>
      <c r="S170" s="39" t="str">
        <f t="shared" si="38"/>
        <v/>
      </c>
      <c r="T170" s="39" t="str">
        <f t="shared" si="39"/>
        <v/>
      </c>
      <c r="U170" s="39" t="str">
        <f t="shared" si="40"/>
        <v/>
      </c>
    </row>
    <row r="171" spans="2:21" ht="12.75" customHeight="1" x14ac:dyDescent="0.15">
      <c r="B171" s="15" t="str">
        <f t="shared" si="35"/>
        <v/>
      </c>
      <c r="C171" s="15" t="str">
        <f>IF(E171="","",INT((E171-SUM(MOD(DATE(YEAR(E171-MOD(E171-2,7)+3),1,2),{1E+99;7})*{1;-1})+5)/7))</f>
        <v/>
      </c>
      <c r="D171" s="16" t="str">
        <f t="shared" si="36"/>
        <v/>
      </c>
      <c r="E171" s="17"/>
      <c r="F171" s="18"/>
      <c r="G171" s="20" t="str">
        <f t="shared" si="31"/>
        <v/>
      </c>
      <c r="H171" s="18"/>
      <c r="I171" s="15" t="str">
        <f t="shared" si="32"/>
        <v/>
      </c>
      <c r="J171" s="19"/>
      <c r="K171" s="19"/>
      <c r="L171" s="20" t="str">
        <f t="shared" si="33"/>
        <v/>
      </c>
      <c r="M171" s="15" t="str">
        <f t="shared" si="34"/>
        <v/>
      </c>
      <c r="N171" s="113"/>
      <c r="O171" s="21"/>
      <c r="P171" s="21">
        <v>0</v>
      </c>
      <c r="Q171" s="22">
        <f t="shared" si="41"/>
        <v>0</v>
      </c>
      <c r="R171" s="22">
        <f t="shared" si="37"/>
        <v>0</v>
      </c>
      <c r="S171" s="39" t="str">
        <f t="shared" si="38"/>
        <v/>
      </c>
      <c r="T171" s="39" t="str">
        <f t="shared" si="39"/>
        <v/>
      </c>
      <c r="U171" s="39" t="str">
        <f t="shared" si="40"/>
        <v/>
      </c>
    </row>
    <row r="172" spans="2:21" ht="12.75" customHeight="1" x14ac:dyDescent="0.15">
      <c r="B172" s="15" t="str">
        <f t="shared" si="35"/>
        <v/>
      </c>
      <c r="C172" s="15" t="str">
        <f>IF(E172="","",INT((E172-SUM(MOD(DATE(YEAR(E172-MOD(E172-2,7)+3),1,2),{1E+99;7})*{1;-1})+5)/7))</f>
        <v/>
      </c>
      <c r="D172" s="16" t="str">
        <f t="shared" si="36"/>
        <v/>
      </c>
      <c r="E172" s="17"/>
      <c r="F172" s="18"/>
      <c r="G172" s="20" t="str">
        <f t="shared" si="31"/>
        <v/>
      </c>
      <c r="H172" s="18"/>
      <c r="I172" s="15" t="str">
        <f t="shared" si="32"/>
        <v/>
      </c>
      <c r="J172" s="19"/>
      <c r="K172" s="19"/>
      <c r="L172" s="20" t="str">
        <f t="shared" si="33"/>
        <v/>
      </c>
      <c r="M172" s="15" t="str">
        <f t="shared" si="34"/>
        <v/>
      </c>
      <c r="N172" s="113"/>
      <c r="O172" s="21"/>
      <c r="P172" s="21">
        <v>0</v>
      </c>
      <c r="Q172" s="22">
        <f t="shared" si="41"/>
        <v>0</v>
      </c>
      <c r="R172" s="22">
        <f t="shared" si="37"/>
        <v>0</v>
      </c>
      <c r="S172" s="39" t="str">
        <f t="shared" si="38"/>
        <v/>
      </c>
      <c r="T172" s="39" t="str">
        <f t="shared" si="39"/>
        <v/>
      </c>
      <c r="U172" s="39" t="str">
        <f t="shared" si="40"/>
        <v/>
      </c>
    </row>
    <row r="173" spans="2:21" ht="12.75" customHeight="1" x14ac:dyDescent="0.15">
      <c r="B173" s="15" t="str">
        <f t="shared" si="35"/>
        <v/>
      </c>
      <c r="C173" s="15" t="str">
        <f>IF(E173="","",INT((E173-SUM(MOD(DATE(YEAR(E173-MOD(E173-2,7)+3),1,2),{1E+99;7})*{1;-1})+5)/7))</f>
        <v/>
      </c>
      <c r="D173" s="16" t="str">
        <f t="shared" si="36"/>
        <v/>
      </c>
      <c r="E173" s="17"/>
      <c r="F173" s="18"/>
      <c r="G173" s="20" t="str">
        <f t="shared" si="31"/>
        <v/>
      </c>
      <c r="H173" s="18"/>
      <c r="I173" s="15" t="str">
        <f t="shared" si="32"/>
        <v/>
      </c>
      <c r="J173" s="19"/>
      <c r="K173" s="19"/>
      <c r="L173" s="20" t="str">
        <f t="shared" si="33"/>
        <v/>
      </c>
      <c r="M173" s="15" t="str">
        <f t="shared" si="34"/>
        <v/>
      </c>
      <c r="N173" s="113"/>
      <c r="O173" s="21"/>
      <c r="P173" s="21">
        <v>0</v>
      </c>
      <c r="Q173" s="22">
        <f t="shared" si="41"/>
        <v>0</v>
      </c>
      <c r="R173" s="22">
        <f t="shared" si="37"/>
        <v>0</v>
      </c>
      <c r="S173" s="39" t="str">
        <f t="shared" si="38"/>
        <v/>
      </c>
      <c r="T173" s="39" t="str">
        <f t="shared" si="39"/>
        <v/>
      </c>
      <c r="U173" s="39" t="str">
        <f t="shared" si="40"/>
        <v/>
      </c>
    </row>
    <row r="174" spans="2:21" ht="12.75" customHeight="1" x14ac:dyDescent="0.15">
      <c r="B174" s="15" t="str">
        <f t="shared" si="35"/>
        <v/>
      </c>
      <c r="C174" s="15" t="str">
        <f>IF(E174="","",INT((E174-SUM(MOD(DATE(YEAR(E174-MOD(E174-2,7)+3),1,2),{1E+99;7})*{1;-1})+5)/7))</f>
        <v/>
      </c>
      <c r="D174" s="16" t="str">
        <f t="shared" si="36"/>
        <v/>
      </c>
      <c r="E174" s="17"/>
      <c r="F174" s="18"/>
      <c r="G174" s="20" t="str">
        <f t="shared" si="31"/>
        <v/>
      </c>
      <c r="H174" s="18"/>
      <c r="I174" s="15" t="str">
        <f t="shared" si="32"/>
        <v/>
      </c>
      <c r="J174" s="19"/>
      <c r="K174" s="19"/>
      <c r="L174" s="20" t="str">
        <f t="shared" si="33"/>
        <v/>
      </c>
      <c r="M174" s="15" t="str">
        <f t="shared" si="34"/>
        <v/>
      </c>
      <c r="N174" s="113"/>
      <c r="O174" s="21"/>
      <c r="P174" s="21">
        <v>0</v>
      </c>
      <c r="Q174" s="22">
        <f t="shared" si="41"/>
        <v>0</v>
      </c>
      <c r="R174" s="22">
        <f t="shared" si="37"/>
        <v>0</v>
      </c>
      <c r="S174" s="39" t="str">
        <f t="shared" si="38"/>
        <v/>
      </c>
      <c r="T174" s="39" t="str">
        <f t="shared" si="39"/>
        <v/>
      </c>
      <c r="U174" s="39" t="str">
        <f t="shared" si="40"/>
        <v/>
      </c>
    </row>
    <row r="175" spans="2:21" ht="12.75" customHeight="1" x14ac:dyDescent="0.15">
      <c r="B175" s="15" t="str">
        <f t="shared" si="35"/>
        <v/>
      </c>
      <c r="C175" s="15" t="str">
        <f>IF(E175="","",INT((E175-SUM(MOD(DATE(YEAR(E175-MOD(E175-2,7)+3),1,2),{1E+99;7})*{1;-1})+5)/7))</f>
        <v/>
      </c>
      <c r="D175" s="16" t="str">
        <f t="shared" si="36"/>
        <v/>
      </c>
      <c r="E175" s="17"/>
      <c r="F175" s="18"/>
      <c r="G175" s="20" t="str">
        <f t="shared" si="31"/>
        <v/>
      </c>
      <c r="H175" s="18"/>
      <c r="I175" s="15" t="str">
        <f t="shared" si="32"/>
        <v/>
      </c>
      <c r="J175" s="19"/>
      <c r="K175" s="19"/>
      <c r="L175" s="20" t="str">
        <f t="shared" si="33"/>
        <v/>
      </c>
      <c r="M175" s="15" t="str">
        <f t="shared" si="34"/>
        <v/>
      </c>
      <c r="N175" s="113"/>
      <c r="O175" s="21"/>
      <c r="P175" s="21">
        <v>0</v>
      </c>
      <c r="Q175" s="22">
        <f t="shared" si="41"/>
        <v>0</v>
      </c>
      <c r="R175" s="22">
        <f t="shared" si="37"/>
        <v>0</v>
      </c>
      <c r="S175" s="39" t="str">
        <f t="shared" si="38"/>
        <v/>
      </c>
      <c r="T175" s="39" t="str">
        <f t="shared" si="39"/>
        <v/>
      </c>
      <c r="U175" s="39" t="str">
        <f t="shared" si="40"/>
        <v/>
      </c>
    </row>
    <row r="176" spans="2:21" ht="12.75" customHeight="1" x14ac:dyDescent="0.15">
      <c r="B176" s="15" t="str">
        <f t="shared" si="35"/>
        <v/>
      </c>
      <c r="C176" s="15" t="str">
        <f>IF(E176="","",INT((E176-SUM(MOD(DATE(YEAR(E176-MOD(E176-2,7)+3),1,2),{1E+99;7})*{1;-1})+5)/7))</f>
        <v/>
      </c>
      <c r="D176" s="16" t="str">
        <f t="shared" si="36"/>
        <v/>
      </c>
      <c r="E176" s="17"/>
      <c r="F176" s="18"/>
      <c r="G176" s="20" t="str">
        <f t="shared" si="31"/>
        <v/>
      </c>
      <c r="H176" s="18"/>
      <c r="I176" s="15" t="str">
        <f t="shared" si="32"/>
        <v/>
      </c>
      <c r="J176" s="19"/>
      <c r="K176" s="19"/>
      <c r="L176" s="20" t="str">
        <f t="shared" si="33"/>
        <v/>
      </c>
      <c r="M176" s="15" t="str">
        <f t="shared" si="34"/>
        <v/>
      </c>
      <c r="N176" s="113"/>
      <c r="O176" s="21"/>
      <c r="P176" s="21">
        <v>0</v>
      </c>
      <c r="Q176" s="22">
        <f t="shared" ref="Q176:Q219" si="42">IF(ISNUMBER(Q175),IF(ISNUMBER(P176),Q175+P176,0),0)</f>
        <v>0</v>
      </c>
      <c r="R176" s="22">
        <f t="shared" si="37"/>
        <v>0</v>
      </c>
      <c r="S176" s="39" t="str">
        <f t="shared" si="38"/>
        <v/>
      </c>
      <c r="T176" s="39" t="str">
        <f t="shared" si="39"/>
        <v/>
      </c>
      <c r="U176" s="39" t="str">
        <f t="shared" si="40"/>
        <v/>
      </c>
    </row>
    <row r="177" spans="2:21" ht="12.75" customHeight="1" x14ac:dyDescent="0.15">
      <c r="B177" s="15" t="str">
        <f t="shared" si="35"/>
        <v/>
      </c>
      <c r="C177" s="15" t="str">
        <f>IF(E177="","",INT((E177-SUM(MOD(DATE(YEAR(E177-MOD(E177-2,7)+3),1,2),{1E+99;7})*{1;-1})+5)/7))</f>
        <v/>
      </c>
      <c r="D177" s="16" t="str">
        <f t="shared" si="36"/>
        <v/>
      </c>
      <c r="E177" s="17"/>
      <c r="F177" s="18"/>
      <c r="G177" s="20" t="str">
        <f t="shared" si="31"/>
        <v/>
      </c>
      <c r="H177" s="18"/>
      <c r="I177" s="15" t="str">
        <f t="shared" si="32"/>
        <v/>
      </c>
      <c r="J177" s="19"/>
      <c r="K177" s="19"/>
      <c r="L177" s="20" t="str">
        <f t="shared" si="33"/>
        <v/>
      </c>
      <c r="M177" s="15" t="str">
        <f t="shared" si="34"/>
        <v/>
      </c>
      <c r="N177" s="113"/>
      <c r="O177" s="21"/>
      <c r="P177" s="21">
        <v>0</v>
      </c>
      <c r="Q177" s="22">
        <f t="shared" si="42"/>
        <v>0</v>
      </c>
      <c r="R177" s="22">
        <f t="shared" si="37"/>
        <v>0</v>
      </c>
      <c r="S177" s="39" t="str">
        <f t="shared" si="38"/>
        <v/>
      </c>
      <c r="T177" s="39" t="str">
        <f t="shared" si="39"/>
        <v/>
      </c>
      <c r="U177" s="39" t="str">
        <f t="shared" si="40"/>
        <v/>
      </c>
    </row>
    <row r="178" spans="2:21" ht="12.75" customHeight="1" x14ac:dyDescent="0.15">
      <c r="B178" s="15" t="str">
        <f t="shared" si="35"/>
        <v/>
      </c>
      <c r="C178" s="15" t="str">
        <f>IF(E178="","",INT((E178-SUM(MOD(DATE(YEAR(E178-MOD(E178-2,7)+3),1,2),{1E+99;7})*{1;-1})+5)/7))</f>
        <v/>
      </c>
      <c r="D178" s="16" t="str">
        <f t="shared" si="36"/>
        <v/>
      </c>
      <c r="E178" s="17"/>
      <c r="F178" s="18"/>
      <c r="G178" s="20" t="str">
        <f t="shared" si="31"/>
        <v/>
      </c>
      <c r="H178" s="18"/>
      <c r="I178" s="15" t="str">
        <f t="shared" si="32"/>
        <v/>
      </c>
      <c r="J178" s="19"/>
      <c r="K178" s="19"/>
      <c r="L178" s="20" t="str">
        <f t="shared" si="33"/>
        <v/>
      </c>
      <c r="M178" s="15" t="str">
        <f t="shared" si="34"/>
        <v/>
      </c>
      <c r="N178" s="113"/>
      <c r="O178" s="21"/>
      <c r="P178" s="21">
        <v>0</v>
      </c>
      <c r="Q178" s="22">
        <f t="shared" si="42"/>
        <v>0</v>
      </c>
      <c r="R178" s="22">
        <f t="shared" si="37"/>
        <v>0</v>
      </c>
      <c r="S178" s="39" t="str">
        <f t="shared" si="38"/>
        <v/>
      </c>
      <c r="T178" s="39" t="str">
        <f t="shared" si="39"/>
        <v/>
      </c>
      <c r="U178" s="39" t="str">
        <f t="shared" si="40"/>
        <v/>
      </c>
    </row>
    <row r="179" spans="2:21" ht="12.75" customHeight="1" x14ac:dyDescent="0.15">
      <c r="B179" s="15" t="str">
        <f t="shared" si="35"/>
        <v/>
      </c>
      <c r="C179" s="15" t="str">
        <f>IF(E179="","",INT((E179-SUM(MOD(DATE(YEAR(E179-MOD(E179-2,7)+3),1,2),{1E+99;7})*{1;-1})+5)/7))</f>
        <v/>
      </c>
      <c r="D179" s="16" t="str">
        <f t="shared" si="36"/>
        <v/>
      </c>
      <c r="E179" s="17"/>
      <c r="F179" s="18"/>
      <c r="G179" s="20" t="str">
        <f t="shared" si="31"/>
        <v/>
      </c>
      <c r="H179" s="18"/>
      <c r="I179" s="15" t="str">
        <f t="shared" si="32"/>
        <v/>
      </c>
      <c r="J179" s="19"/>
      <c r="K179" s="19"/>
      <c r="L179" s="20" t="str">
        <f t="shared" si="33"/>
        <v/>
      </c>
      <c r="M179" s="15" t="str">
        <f t="shared" si="34"/>
        <v/>
      </c>
      <c r="N179" s="113"/>
      <c r="O179" s="21"/>
      <c r="P179" s="21">
        <v>0</v>
      </c>
      <c r="Q179" s="22">
        <f t="shared" si="42"/>
        <v>0</v>
      </c>
      <c r="R179" s="22">
        <f t="shared" si="37"/>
        <v>0</v>
      </c>
      <c r="S179" s="39" t="str">
        <f t="shared" si="38"/>
        <v/>
      </c>
      <c r="T179" s="39" t="str">
        <f t="shared" si="39"/>
        <v/>
      </c>
      <c r="U179" s="39" t="str">
        <f t="shared" si="40"/>
        <v/>
      </c>
    </row>
    <row r="180" spans="2:21" ht="12.75" customHeight="1" x14ac:dyDescent="0.15">
      <c r="B180" s="15" t="str">
        <f t="shared" si="35"/>
        <v/>
      </c>
      <c r="C180" s="15" t="str">
        <f>IF(E180="","",INT((E180-SUM(MOD(DATE(YEAR(E180-MOD(E180-2,7)+3),1,2),{1E+99;7})*{1;-1})+5)/7))</f>
        <v/>
      </c>
      <c r="D180" s="16" t="str">
        <f t="shared" si="36"/>
        <v/>
      </c>
      <c r="E180" s="17"/>
      <c r="F180" s="18"/>
      <c r="G180" s="20" t="str">
        <f t="shared" si="31"/>
        <v/>
      </c>
      <c r="H180" s="18"/>
      <c r="I180" s="15" t="str">
        <f t="shared" si="32"/>
        <v/>
      </c>
      <c r="J180" s="19"/>
      <c r="K180" s="19"/>
      <c r="L180" s="20" t="str">
        <f t="shared" si="33"/>
        <v/>
      </c>
      <c r="M180" s="15" t="str">
        <f t="shared" si="34"/>
        <v/>
      </c>
      <c r="N180" s="113"/>
      <c r="O180" s="21"/>
      <c r="P180" s="21">
        <v>0</v>
      </c>
      <c r="Q180" s="22">
        <f t="shared" si="42"/>
        <v>0</v>
      </c>
      <c r="R180" s="22">
        <f t="shared" si="37"/>
        <v>0</v>
      </c>
      <c r="S180" s="39" t="str">
        <f t="shared" si="38"/>
        <v/>
      </c>
      <c r="T180" s="39" t="str">
        <f t="shared" si="39"/>
        <v/>
      </c>
      <c r="U180" s="39" t="str">
        <f t="shared" si="40"/>
        <v/>
      </c>
    </row>
    <row r="181" spans="2:21" ht="12.75" customHeight="1" x14ac:dyDescent="0.15">
      <c r="B181" s="15" t="str">
        <f t="shared" si="35"/>
        <v/>
      </c>
      <c r="C181" s="15" t="str">
        <f>IF(E181="","",INT((E181-SUM(MOD(DATE(YEAR(E181-MOD(E181-2,7)+3),1,2),{1E+99;7})*{1;-1})+5)/7))</f>
        <v/>
      </c>
      <c r="D181" s="16" t="str">
        <f t="shared" si="36"/>
        <v/>
      </c>
      <c r="E181" s="17"/>
      <c r="F181" s="18"/>
      <c r="G181" s="20" t="str">
        <f t="shared" si="31"/>
        <v/>
      </c>
      <c r="H181" s="18"/>
      <c r="I181" s="15" t="str">
        <f t="shared" si="32"/>
        <v/>
      </c>
      <c r="J181" s="19"/>
      <c r="K181" s="19"/>
      <c r="L181" s="20" t="str">
        <f t="shared" si="33"/>
        <v/>
      </c>
      <c r="M181" s="15" t="str">
        <f t="shared" si="34"/>
        <v/>
      </c>
      <c r="N181" s="113"/>
      <c r="O181" s="21"/>
      <c r="P181" s="21">
        <v>0</v>
      </c>
      <c r="Q181" s="22">
        <f t="shared" si="42"/>
        <v>0</v>
      </c>
      <c r="R181" s="22">
        <f t="shared" si="37"/>
        <v>0</v>
      </c>
      <c r="S181" s="39" t="str">
        <f t="shared" si="38"/>
        <v/>
      </c>
      <c r="T181" s="39" t="str">
        <f t="shared" si="39"/>
        <v/>
      </c>
      <c r="U181" s="39" t="str">
        <f t="shared" si="40"/>
        <v/>
      </c>
    </row>
    <row r="182" spans="2:21" ht="12.75" customHeight="1" x14ac:dyDescent="0.15">
      <c r="B182" s="15" t="str">
        <f t="shared" si="35"/>
        <v/>
      </c>
      <c r="C182" s="15" t="str">
        <f>IF(E182="","",INT((E182-SUM(MOD(DATE(YEAR(E182-MOD(E182-2,7)+3),1,2),{1E+99;7})*{1;-1})+5)/7))</f>
        <v/>
      </c>
      <c r="D182" s="16" t="str">
        <f t="shared" si="36"/>
        <v/>
      </c>
      <c r="E182" s="17"/>
      <c r="F182" s="18"/>
      <c r="G182" s="20" t="str">
        <f t="shared" si="31"/>
        <v/>
      </c>
      <c r="H182" s="18"/>
      <c r="I182" s="15" t="str">
        <f t="shared" si="32"/>
        <v/>
      </c>
      <c r="J182" s="19"/>
      <c r="K182" s="19"/>
      <c r="L182" s="20" t="str">
        <f t="shared" si="33"/>
        <v/>
      </c>
      <c r="M182" s="15" t="str">
        <f t="shared" si="34"/>
        <v/>
      </c>
      <c r="N182" s="113"/>
      <c r="O182" s="21"/>
      <c r="P182" s="21">
        <v>0</v>
      </c>
      <c r="Q182" s="22">
        <f t="shared" si="42"/>
        <v>0</v>
      </c>
      <c r="R182" s="22">
        <f t="shared" si="37"/>
        <v>0</v>
      </c>
      <c r="S182" s="39" t="str">
        <f t="shared" si="38"/>
        <v/>
      </c>
      <c r="T182" s="39" t="str">
        <f t="shared" si="39"/>
        <v/>
      </c>
      <c r="U182" s="39" t="str">
        <f t="shared" si="40"/>
        <v/>
      </c>
    </row>
    <row r="183" spans="2:21" ht="12.75" customHeight="1" x14ac:dyDescent="0.15">
      <c r="B183" s="15" t="str">
        <f t="shared" si="35"/>
        <v/>
      </c>
      <c r="C183" s="15" t="str">
        <f>IF(E183="","",INT((E183-SUM(MOD(DATE(YEAR(E183-MOD(E183-2,7)+3),1,2),{1E+99;7})*{1;-1})+5)/7))</f>
        <v/>
      </c>
      <c r="D183" s="16" t="str">
        <f t="shared" si="36"/>
        <v/>
      </c>
      <c r="E183" s="17"/>
      <c r="F183" s="18"/>
      <c r="G183" s="20" t="str">
        <f t="shared" si="31"/>
        <v/>
      </c>
      <c r="H183" s="18"/>
      <c r="I183" s="15" t="str">
        <f t="shared" si="32"/>
        <v/>
      </c>
      <c r="J183" s="19"/>
      <c r="K183" s="19"/>
      <c r="L183" s="20" t="str">
        <f t="shared" si="33"/>
        <v/>
      </c>
      <c r="M183" s="15" t="str">
        <f t="shared" si="34"/>
        <v/>
      </c>
      <c r="N183" s="113"/>
      <c r="O183" s="21"/>
      <c r="P183" s="21">
        <v>0</v>
      </c>
      <c r="Q183" s="22">
        <f t="shared" si="42"/>
        <v>0</v>
      </c>
      <c r="R183" s="22">
        <f t="shared" si="37"/>
        <v>0</v>
      </c>
      <c r="S183" s="39" t="str">
        <f t="shared" si="38"/>
        <v/>
      </c>
      <c r="T183" s="39" t="str">
        <f t="shared" si="39"/>
        <v/>
      </c>
      <c r="U183" s="39" t="str">
        <f t="shared" si="40"/>
        <v/>
      </c>
    </row>
    <row r="184" spans="2:21" ht="12.75" customHeight="1" x14ac:dyDescent="0.15">
      <c r="B184" s="15" t="str">
        <f t="shared" si="35"/>
        <v/>
      </c>
      <c r="C184" s="15" t="str">
        <f>IF(E184="","",INT((E184-SUM(MOD(DATE(YEAR(E184-MOD(E184-2,7)+3),1,2),{1E+99;7})*{1;-1})+5)/7))</f>
        <v/>
      </c>
      <c r="D184" s="16" t="str">
        <f t="shared" si="36"/>
        <v/>
      </c>
      <c r="E184" s="17"/>
      <c r="F184" s="18"/>
      <c r="G184" s="20" t="str">
        <f t="shared" si="31"/>
        <v/>
      </c>
      <c r="H184" s="18"/>
      <c r="I184" s="15" t="str">
        <f t="shared" si="32"/>
        <v/>
      </c>
      <c r="J184" s="19"/>
      <c r="K184" s="19"/>
      <c r="L184" s="20" t="str">
        <f t="shared" si="33"/>
        <v/>
      </c>
      <c r="M184" s="15" t="str">
        <f t="shared" si="34"/>
        <v/>
      </c>
      <c r="N184" s="113"/>
      <c r="O184" s="21"/>
      <c r="P184" s="21">
        <v>0</v>
      </c>
      <c r="Q184" s="22">
        <f t="shared" si="42"/>
        <v>0</v>
      </c>
      <c r="R184" s="22">
        <f t="shared" si="37"/>
        <v>0</v>
      </c>
      <c r="S184" s="39" t="str">
        <f t="shared" si="38"/>
        <v/>
      </c>
      <c r="T184" s="39" t="str">
        <f t="shared" si="39"/>
        <v/>
      </c>
      <c r="U184" s="39" t="str">
        <f t="shared" si="40"/>
        <v/>
      </c>
    </row>
    <row r="185" spans="2:21" ht="12.75" customHeight="1" x14ac:dyDescent="0.15">
      <c r="B185" s="15" t="str">
        <f t="shared" si="35"/>
        <v/>
      </c>
      <c r="C185" s="15" t="str">
        <f>IF(E185="","",INT((E185-SUM(MOD(DATE(YEAR(E185-MOD(E185-2,7)+3),1,2),{1E+99;7})*{1;-1})+5)/7))</f>
        <v/>
      </c>
      <c r="D185" s="16" t="str">
        <f t="shared" si="36"/>
        <v/>
      </c>
      <c r="E185" s="17"/>
      <c r="F185" s="18"/>
      <c r="G185" s="20" t="str">
        <f t="shared" si="31"/>
        <v/>
      </c>
      <c r="H185" s="18"/>
      <c r="I185" s="15" t="str">
        <f t="shared" si="32"/>
        <v/>
      </c>
      <c r="J185" s="19"/>
      <c r="K185" s="19"/>
      <c r="L185" s="20" t="str">
        <f t="shared" si="33"/>
        <v/>
      </c>
      <c r="M185" s="15" t="str">
        <f t="shared" si="34"/>
        <v/>
      </c>
      <c r="N185" s="113"/>
      <c r="O185" s="21"/>
      <c r="P185" s="21">
        <v>0</v>
      </c>
      <c r="Q185" s="22">
        <f t="shared" si="42"/>
        <v>0</v>
      </c>
      <c r="R185" s="22">
        <f t="shared" si="37"/>
        <v>0</v>
      </c>
      <c r="S185" s="39" t="str">
        <f t="shared" si="38"/>
        <v/>
      </c>
      <c r="T185" s="39" t="str">
        <f t="shared" si="39"/>
        <v/>
      </c>
      <c r="U185" s="39" t="str">
        <f t="shared" si="40"/>
        <v/>
      </c>
    </row>
    <row r="186" spans="2:21" ht="12.75" customHeight="1" x14ac:dyDescent="0.15">
      <c r="B186" s="15" t="str">
        <f t="shared" si="35"/>
        <v/>
      </c>
      <c r="C186" s="15" t="str">
        <f>IF(E186="","",INT((E186-SUM(MOD(DATE(YEAR(E186-MOD(E186-2,7)+3),1,2),{1E+99;7})*{1;-1})+5)/7))</f>
        <v/>
      </c>
      <c r="D186" s="16" t="str">
        <f t="shared" si="36"/>
        <v/>
      </c>
      <c r="E186" s="17"/>
      <c r="F186" s="18"/>
      <c r="G186" s="20" t="str">
        <f t="shared" si="31"/>
        <v/>
      </c>
      <c r="H186" s="18"/>
      <c r="I186" s="15" t="str">
        <f t="shared" si="32"/>
        <v/>
      </c>
      <c r="J186" s="19"/>
      <c r="K186" s="19"/>
      <c r="L186" s="20" t="str">
        <f t="shared" si="33"/>
        <v/>
      </c>
      <c r="M186" s="15" t="str">
        <f t="shared" si="34"/>
        <v/>
      </c>
      <c r="N186" s="113"/>
      <c r="O186" s="21"/>
      <c r="P186" s="21">
        <v>0</v>
      </c>
      <c r="Q186" s="22">
        <f t="shared" si="42"/>
        <v>0</v>
      </c>
      <c r="R186" s="22">
        <f t="shared" si="37"/>
        <v>0</v>
      </c>
      <c r="S186" s="39" t="str">
        <f t="shared" si="38"/>
        <v/>
      </c>
      <c r="T186" s="39" t="str">
        <f t="shared" si="39"/>
        <v/>
      </c>
      <c r="U186" s="39" t="str">
        <f t="shared" si="40"/>
        <v/>
      </c>
    </row>
    <row r="187" spans="2:21" ht="12.75" customHeight="1" x14ac:dyDescent="0.15">
      <c r="B187" s="15" t="str">
        <f t="shared" si="35"/>
        <v/>
      </c>
      <c r="C187" s="15" t="str">
        <f>IF(E187="","",INT((E187-SUM(MOD(DATE(YEAR(E187-MOD(E187-2,7)+3),1,2),{1E+99;7})*{1;-1})+5)/7))</f>
        <v/>
      </c>
      <c r="D187" s="16" t="str">
        <f t="shared" si="36"/>
        <v/>
      </c>
      <c r="E187" s="17"/>
      <c r="F187" s="18"/>
      <c r="G187" s="20" t="str">
        <f t="shared" si="31"/>
        <v/>
      </c>
      <c r="H187" s="18"/>
      <c r="I187" s="15" t="str">
        <f t="shared" si="32"/>
        <v/>
      </c>
      <c r="J187" s="19"/>
      <c r="K187" s="19"/>
      <c r="L187" s="20" t="str">
        <f t="shared" si="33"/>
        <v/>
      </c>
      <c r="M187" s="15" t="str">
        <f t="shared" si="34"/>
        <v/>
      </c>
      <c r="N187" s="113"/>
      <c r="O187" s="21"/>
      <c r="P187" s="21">
        <v>0</v>
      </c>
      <c r="Q187" s="22">
        <f t="shared" si="42"/>
        <v>0</v>
      </c>
      <c r="R187" s="22">
        <f t="shared" si="37"/>
        <v>0</v>
      </c>
      <c r="S187" s="39" t="str">
        <f t="shared" si="38"/>
        <v/>
      </c>
      <c r="T187" s="39" t="str">
        <f t="shared" si="39"/>
        <v/>
      </c>
      <c r="U187" s="39" t="str">
        <f t="shared" si="40"/>
        <v/>
      </c>
    </row>
    <row r="188" spans="2:21" ht="12.75" customHeight="1" x14ac:dyDescent="0.15">
      <c r="B188" s="15" t="str">
        <f t="shared" si="35"/>
        <v/>
      </c>
      <c r="C188" s="15" t="str">
        <f>IF(E188="","",INT((E188-SUM(MOD(DATE(YEAR(E188-MOD(E188-2,7)+3),1,2),{1E+99;7})*{1;-1})+5)/7))</f>
        <v/>
      </c>
      <c r="D188" s="16" t="str">
        <f t="shared" si="36"/>
        <v/>
      </c>
      <c r="E188" s="17"/>
      <c r="F188" s="18"/>
      <c r="G188" s="20" t="str">
        <f t="shared" si="31"/>
        <v/>
      </c>
      <c r="H188" s="18"/>
      <c r="I188" s="15" t="str">
        <f t="shared" si="32"/>
        <v/>
      </c>
      <c r="J188" s="19"/>
      <c r="K188" s="19"/>
      <c r="L188" s="20" t="str">
        <f t="shared" si="33"/>
        <v/>
      </c>
      <c r="M188" s="15" t="str">
        <f t="shared" si="34"/>
        <v/>
      </c>
      <c r="N188" s="113"/>
      <c r="O188" s="21"/>
      <c r="P188" s="21">
        <v>0</v>
      </c>
      <c r="Q188" s="22">
        <f t="shared" si="42"/>
        <v>0</v>
      </c>
      <c r="R188" s="22">
        <f t="shared" si="37"/>
        <v>0</v>
      </c>
      <c r="S188" s="39" t="str">
        <f t="shared" si="38"/>
        <v/>
      </c>
      <c r="T188" s="39" t="str">
        <f t="shared" si="39"/>
        <v/>
      </c>
      <c r="U188" s="39" t="str">
        <f t="shared" si="40"/>
        <v/>
      </c>
    </row>
    <row r="189" spans="2:21" ht="12.75" customHeight="1" x14ac:dyDescent="0.15">
      <c r="B189" s="15" t="str">
        <f t="shared" si="35"/>
        <v/>
      </c>
      <c r="C189" s="15" t="str">
        <f>IF(E189="","",INT((E189-SUM(MOD(DATE(YEAR(E189-MOD(E189-2,7)+3),1,2),{1E+99;7})*{1;-1})+5)/7))</f>
        <v/>
      </c>
      <c r="D189" s="16" t="str">
        <f t="shared" si="36"/>
        <v/>
      </c>
      <c r="E189" s="17"/>
      <c r="F189" s="18"/>
      <c r="G189" s="20" t="str">
        <f t="shared" si="31"/>
        <v/>
      </c>
      <c r="H189" s="18"/>
      <c r="I189" s="15" t="str">
        <f t="shared" si="32"/>
        <v/>
      </c>
      <c r="J189" s="19"/>
      <c r="K189" s="19"/>
      <c r="L189" s="20" t="str">
        <f t="shared" si="33"/>
        <v/>
      </c>
      <c r="M189" s="15" t="str">
        <f t="shared" si="34"/>
        <v/>
      </c>
      <c r="N189" s="113"/>
      <c r="O189" s="21"/>
      <c r="P189" s="21">
        <v>0</v>
      </c>
      <c r="Q189" s="22">
        <f t="shared" si="42"/>
        <v>0</v>
      </c>
      <c r="R189" s="22">
        <f t="shared" si="37"/>
        <v>0</v>
      </c>
      <c r="S189" s="39" t="str">
        <f t="shared" si="38"/>
        <v/>
      </c>
      <c r="T189" s="39" t="str">
        <f t="shared" si="39"/>
        <v/>
      </c>
      <c r="U189" s="39" t="str">
        <f t="shared" si="40"/>
        <v/>
      </c>
    </row>
    <row r="190" spans="2:21" ht="12.75" customHeight="1" x14ac:dyDescent="0.15">
      <c r="B190" s="15" t="str">
        <f t="shared" si="35"/>
        <v/>
      </c>
      <c r="C190" s="15" t="str">
        <f>IF(E190="","",INT((E190-SUM(MOD(DATE(YEAR(E190-MOD(E190-2,7)+3),1,2),{1E+99;7})*{1;-1})+5)/7))</f>
        <v/>
      </c>
      <c r="D190" s="16" t="str">
        <f t="shared" si="36"/>
        <v/>
      </c>
      <c r="E190" s="17"/>
      <c r="F190" s="18"/>
      <c r="G190" s="20" t="str">
        <f t="shared" si="31"/>
        <v/>
      </c>
      <c r="H190" s="18"/>
      <c r="I190" s="15" t="str">
        <f t="shared" si="32"/>
        <v/>
      </c>
      <c r="J190" s="19"/>
      <c r="K190" s="19"/>
      <c r="L190" s="20" t="str">
        <f t="shared" si="33"/>
        <v/>
      </c>
      <c r="M190" s="15" t="str">
        <f t="shared" si="34"/>
        <v/>
      </c>
      <c r="N190" s="113"/>
      <c r="O190" s="21"/>
      <c r="P190" s="21">
        <v>0</v>
      </c>
      <c r="Q190" s="22">
        <f t="shared" si="42"/>
        <v>0</v>
      </c>
      <c r="R190" s="22">
        <f t="shared" si="37"/>
        <v>0</v>
      </c>
      <c r="S190" s="39" t="str">
        <f t="shared" si="38"/>
        <v/>
      </c>
      <c r="T190" s="39" t="str">
        <f t="shared" si="39"/>
        <v/>
      </c>
      <c r="U190" s="39" t="str">
        <f t="shared" si="40"/>
        <v/>
      </c>
    </row>
    <row r="191" spans="2:21" ht="12.75" customHeight="1" x14ac:dyDescent="0.15">
      <c r="B191" s="15" t="str">
        <f t="shared" si="35"/>
        <v/>
      </c>
      <c r="C191" s="15" t="str">
        <f>IF(E191="","",INT((E191-SUM(MOD(DATE(YEAR(E191-MOD(E191-2,7)+3),1,2),{1E+99;7})*{1;-1})+5)/7))</f>
        <v/>
      </c>
      <c r="D191" s="16" t="str">
        <f t="shared" si="36"/>
        <v/>
      </c>
      <c r="E191" s="17"/>
      <c r="F191" s="18"/>
      <c r="G191" s="20" t="str">
        <f t="shared" si="31"/>
        <v/>
      </c>
      <c r="H191" s="18"/>
      <c r="I191" s="15" t="str">
        <f t="shared" si="32"/>
        <v/>
      </c>
      <c r="J191" s="19"/>
      <c r="K191" s="19"/>
      <c r="L191" s="20" t="str">
        <f t="shared" si="33"/>
        <v/>
      </c>
      <c r="M191" s="15" t="str">
        <f t="shared" si="34"/>
        <v/>
      </c>
      <c r="N191" s="113"/>
      <c r="O191" s="21"/>
      <c r="P191" s="21">
        <v>0</v>
      </c>
      <c r="Q191" s="22">
        <f t="shared" si="42"/>
        <v>0</v>
      </c>
      <c r="R191" s="22">
        <f t="shared" si="37"/>
        <v>0</v>
      </c>
      <c r="S191" s="39" t="str">
        <f t="shared" si="38"/>
        <v/>
      </c>
      <c r="T191" s="39" t="str">
        <f t="shared" si="39"/>
        <v/>
      </c>
      <c r="U191" s="39" t="str">
        <f t="shared" si="40"/>
        <v/>
      </c>
    </row>
    <row r="192" spans="2:21" ht="12.75" customHeight="1" x14ac:dyDescent="0.15">
      <c r="B192" s="15" t="str">
        <f t="shared" si="35"/>
        <v/>
      </c>
      <c r="C192" s="15" t="str">
        <f>IF(E192="","",INT((E192-SUM(MOD(DATE(YEAR(E192-MOD(E192-2,7)+3),1,2),{1E+99;7})*{1;-1})+5)/7))</f>
        <v/>
      </c>
      <c r="D192" s="16" t="str">
        <f t="shared" si="36"/>
        <v/>
      </c>
      <c r="E192" s="17"/>
      <c r="F192" s="18"/>
      <c r="G192" s="20" t="str">
        <f t="shared" si="31"/>
        <v/>
      </c>
      <c r="H192" s="18"/>
      <c r="I192" s="15" t="str">
        <f t="shared" si="32"/>
        <v/>
      </c>
      <c r="J192" s="19"/>
      <c r="K192" s="19"/>
      <c r="L192" s="20" t="str">
        <f t="shared" si="33"/>
        <v/>
      </c>
      <c r="M192" s="15" t="str">
        <f t="shared" si="34"/>
        <v/>
      </c>
      <c r="N192" s="113"/>
      <c r="O192" s="21"/>
      <c r="P192" s="21">
        <v>0</v>
      </c>
      <c r="Q192" s="22">
        <f t="shared" si="42"/>
        <v>0</v>
      </c>
      <c r="R192" s="22">
        <f t="shared" si="37"/>
        <v>0</v>
      </c>
      <c r="S192" s="39" t="str">
        <f t="shared" si="38"/>
        <v/>
      </c>
      <c r="T192" s="39" t="str">
        <f t="shared" si="39"/>
        <v/>
      </c>
      <c r="U192" s="39" t="str">
        <f t="shared" si="40"/>
        <v/>
      </c>
    </row>
    <row r="193" spans="2:21" ht="12.75" customHeight="1" x14ac:dyDescent="0.15">
      <c r="B193" s="15" t="str">
        <f t="shared" si="35"/>
        <v/>
      </c>
      <c r="C193" s="15" t="str">
        <f>IF(E193="","",INT((E193-SUM(MOD(DATE(YEAR(E193-MOD(E193-2,7)+3),1,2),{1E+99;7})*{1;-1})+5)/7))</f>
        <v/>
      </c>
      <c r="D193" s="16" t="str">
        <f t="shared" si="36"/>
        <v/>
      </c>
      <c r="E193" s="17"/>
      <c r="F193" s="18"/>
      <c r="G193" s="20" t="str">
        <f t="shared" si="31"/>
        <v/>
      </c>
      <c r="H193" s="18"/>
      <c r="I193" s="15" t="str">
        <f t="shared" si="32"/>
        <v/>
      </c>
      <c r="J193" s="19"/>
      <c r="K193" s="19"/>
      <c r="L193" s="20" t="str">
        <f t="shared" si="33"/>
        <v/>
      </c>
      <c r="M193" s="15" t="str">
        <f t="shared" si="34"/>
        <v/>
      </c>
      <c r="N193" s="113"/>
      <c r="O193" s="21"/>
      <c r="P193" s="21">
        <v>0</v>
      </c>
      <c r="Q193" s="22">
        <f t="shared" si="42"/>
        <v>0</v>
      </c>
      <c r="R193" s="22">
        <f t="shared" si="37"/>
        <v>0</v>
      </c>
      <c r="S193" s="39" t="str">
        <f t="shared" si="38"/>
        <v/>
      </c>
      <c r="T193" s="39" t="str">
        <f t="shared" si="39"/>
        <v/>
      </c>
      <c r="U193" s="39" t="str">
        <f t="shared" si="40"/>
        <v/>
      </c>
    </row>
    <row r="194" spans="2:21" ht="12.75" customHeight="1" x14ac:dyDescent="0.15">
      <c r="B194" s="15" t="str">
        <f t="shared" si="35"/>
        <v/>
      </c>
      <c r="C194" s="15" t="str">
        <f>IF(E194="","",INT((E194-SUM(MOD(DATE(YEAR(E194-MOD(E194-2,7)+3),1,2),{1E+99;7})*{1;-1})+5)/7))</f>
        <v/>
      </c>
      <c r="D194" s="16" t="str">
        <f t="shared" si="36"/>
        <v/>
      </c>
      <c r="E194" s="17"/>
      <c r="F194" s="18"/>
      <c r="G194" s="20" t="str">
        <f t="shared" si="31"/>
        <v/>
      </c>
      <c r="H194" s="18"/>
      <c r="I194" s="15" t="str">
        <f t="shared" si="32"/>
        <v/>
      </c>
      <c r="J194" s="19"/>
      <c r="K194" s="19"/>
      <c r="L194" s="20" t="str">
        <f t="shared" si="33"/>
        <v/>
      </c>
      <c r="M194" s="15" t="str">
        <f t="shared" si="34"/>
        <v/>
      </c>
      <c r="N194" s="113"/>
      <c r="O194" s="21"/>
      <c r="P194" s="21">
        <v>0</v>
      </c>
      <c r="Q194" s="22">
        <f t="shared" si="42"/>
        <v>0</v>
      </c>
      <c r="R194" s="22">
        <f t="shared" si="37"/>
        <v>0</v>
      </c>
      <c r="S194" s="39" t="str">
        <f t="shared" si="38"/>
        <v/>
      </c>
      <c r="T194" s="39" t="str">
        <f t="shared" si="39"/>
        <v/>
      </c>
      <c r="U194" s="39" t="str">
        <f t="shared" si="40"/>
        <v/>
      </c>
    </row>
    <row r="195" spans="2:21" ht="12.75" customHeight="1" x14ac:dyDescent="0.15">
      <c r="B195" s="15" t="str">
        <f t="shared" si="35"/>
        <v/>
      </c>
      <c r="C195" s="15" t="str">
        <f>IF(E195="","",INT((E195-SUM(MOD(DATE(YEAR(E195-MOD(E195-2,7)+3),1,2),{1E+99;7})*{1;-1})+5)/7))</f>
        <v/>
      </c>
      <c r="D195" s="16" t="str">
        <f t="shared" si="36"/>
        <v/>
      </c>
      <c r="E195" s="17"/>
      <c r="F195" s="18"/>
      <c r="G195" s="20" t="str">
        <f t="shared" si="31"/>
        <v/>
      </c>
      <c r="H195" s="18"/>
      <c r="I195" s="15" t="str">
        <f t="shared" si="32"/>
        <v/>
      </c>
      <c r="J195" s="19"/>
      <c r="K195" s="19"/>
      <c r="L195" s="20" t="str">
        <f t="shared" si="33"/>
        <v/>
      </c>
      <c r="M195" s="15" t="str">
        <f t="shared" si="34"/>
        <v/>
      </c>
      <c r="N195" s="113"/>
      <c r="O195" s="21"/>
      <c r="P195" s="21">
        <v>0</v>
      </c>
      <c r="Q195" s="22">
        <f t="shared" si="42"/>
        <v>0</v>
      </c>
      <c r="R195" s="22">
        <f t="shared" si="37"/>
        <v>0</v>
      </c>
      <c r="S195" s="39" t="str">
        <f t="shared" si="38"/>
        <v/>
      </c>
      <c r="T195" s="39" t="str">
        <f t="shared" si="39"/>
        <v/>
      </c>
      <c r="U195" s="39" t="str">
        <f t="shared" si="40"/>
        <v/>
      </c>
    </row>
    <row r="196" spans="2:21" ht="12.75" customHeight="1" x14ac:dyDescent="0.15">
      <c r="B196" s="15" t="str">
        <f t="shared" si="35"/>
        <v/>
      </c>
      <c r="C196" s="15" t="str">
        <f>IF(E196="","",INT((E196-SUM(MOD(DATE(YEAR(E196-MOD(E196-2,7)+3),1,2),{1E+99;7})*{1;-1})+5)/7))</f>
        <v/>
      </c>
      <c r="D196" s="16" t="str">
        <f t="shared" si="36"/>
        <v/>
      </c>
      <c r="E196" s="17"/>
      <c r="F196" s="18"/>
      <c r="G196" s="20" t="str">
        <f t="shared" si="31"/>
        <v/>
      </c>
      <c r="H196" s="18"/>
      <c r="I196" s="15" t="str">
        <f t="shared" si="32"/>
        <v/>
      </c>
      <c r="J196" s="19"/>
      <c r="K196" s="19"/>
      <c r="L196" s="20" t="str">
        <f t="shared" si="33"/>
        <v/>
      </c>
      <c r="M196" s="15" t="str">
        <f t="shared" si="34"/>
        <v/>
      </c>
      <c r="N196" s="113"/>
      <c r="O196" s="21"/>
      <c r="P196" s="21">
        <v>0</v>
      </c>
      <c r="Q196" s="22">
        <f t="shared" si="42"/>
        <v>0</v>
      </c>
      <c r="R196" s="22">
        <f t="shared" si="37"/>
        <v>0</v>
      </c>
      <c r="S196" s="39" t="str">
        <f t="shared" si="38"/>
        <v/>
      </c>
      <c r="T196" s="39" t="str">
        <f t="shared" si="39"/>
        <v/>
      </c>
      <c r="U196" s="39" t="str">
        <f t="shared" si="40"/>
        <v/>
      </c>
    </row>
    <row r="197" spans="2:21" ht="12.75" customHeight="1" x14ac:dyDescent="0.15">
      <c r="B197" s="15" t="str">
        <f t="shared" si="35"/>
        <v/>
      </c>
      <c r="C197" s="15" t="str">
        <f>IF(E197="","",INT((E197-SUM(MOD(DATE(YEAR(E197-MOD(E197-2,7)+3),1,2),{1E+99;7})*{1;-1})+5)/7))</f>
        <v/>
      </c>
      <c r="D197" s="16" t="str">
        <f t="shared" si="36"/>
        <v/>
      </c>
      <c r="E197" s="17"/>
      <c r="F197" s="18"/>
      <c r="G197" s="20" t="str">
        <f t="shared" si="31"/>
        <v/>
      </c>
      <c r="H197" s="18"/>
      <c r="I197" s="15" t="str">
        <f t="shared" si="32"/>
        <v/>
      </c>
      <c r="J197" s="19"/>
      <c r="K197" s="19"/>
      <c r="L197" s="20" t="str">
        <f t="shared" si="33"/>
        <v/>
      </c>
      <c r="M197" s="15" t="str">
        <f t="shared" si="34"/>
        <v/>
      </c>
      <c r="N197" s="113"/>
      <c r="O197" s="21"/>
      <c r="P197" s="21">
        <v>0</v>
      </c>
      <c r="Q197" s="22">
        <f t="shared" si="42"/>
        <v>0</v>
      </c>
      <c r="R197" s="22">
        <f t="shared" si="37"/>
        <v>0</v>
      </c>
      <c r="S197" s="39" t="str">
        <f t="shared" si="38"/>
        <v/>
      </c>
      <c r="T197" s="39" t="str">
        <f t="shared" si="39"/>
        <v/>
      </c>
      <c r="U197" s="39" t="str">
        <f t="shared" si="40"/>
        <v/>
      </c>
    </row>
    <row r="198" spans="2:21" ht="12.75" customHeight="1" x14ac:dyDescent="0.15">
      <c r="B198" s="15" t="str">
        <f t="shared" si="35"/>
        <v/>
      </c>
      <c r="C198" s="15" t="str">
        <f>IF(E198="","",INT((E198-SUM(MOD(DATE(YEAR(E198-MOD(E198-2,7)+3),1,2),{1E+99;7})*{1;-1})+5)/7))</f>
        <v/>
      </c>
      <c r="D198" s="16" t="str">
        <f t="shared" si="36"/>
        <v/>
      </c>
      <c r="E198" s="17"/>
      <c r="F198" s="18"/>
      <c r="G198" s="20" t="str">
        <f t="shared" ref="G198:G261" si="43">IF(ISERROR(VLOOKUP(F198,TabelKlanten,2,FALSE)),"",VLOOKUP(F198,TabelKlanten,2,FALSE))</f>
        <v/>
      </c>
      <c r="H198" s="18"/>
      <c r="I198" s="15" t="str">
        <f t="shared" ref="I198:I261" si="44">IF(ISERROR(VLOOKUP(H198,TabelProjecten,2,FALSE)),"",VLOOKUP(H198,TabelProjecten,2,FALSE))</f>
        <v/>
      </c>
      <c r="J198" s="19"/>
      <c r="K198" s="19"/>
      <c r="L198" s="20" t="str">
        <f t="shared" ref="L198:L261" si="45">IF(ISERROR(VLOOKUP(K198,UrenTabel,3,FALSE)),"",VLOOKUP(K198,UrenTabel,3,FALSE))</f>
        <v/>
      </c>
      <c r="M198" s="15" t="str">
        <f t="shared" ref="M198:M261" si="46">IF(ISERROR(VLOOKUP(K198,UrenTabel,2,FALSE)),"",VLOOKUP(K198,UrenTabel,2,FALSE))</f>
        <v/>
      </c>
      <c r="N198" s="113"/>
      <c r="O198" s="21"/>
      <c r="P198" s="21">
        <v>0</v>
      </c>
      <c r="Q198" s="22">
        <f t="shared" si="42"/>
        <v>0</v>
      </c>
      <c r="R198" s="22">
        <f t="shared" si="37"/>
        <v>0</v>
      </c>
      <c r="S198" s="39" t="str">
        <f t="shared" si="38"/>
        <v/>
      </c>
      <c r="T198" s="39" t="str">
        <f t="shared" si="39"/>
        <v/>
      </c>
      <c r="U198" s="39" t="str">
        <f t="shared" si="40"/>
        <v/>
      </c>
    </row>
    <row r="199" spans="2:21" ht="12.75" customHeight="1" x14ac:dyDescent="0.15">
      <c r="B199" s="15" t="str">
        <f t="shared" ref="B199:B262" si="47">IF(E199="","",MONTH(E199))</f>
        <v/>
      </c>
      <c r="C199" s="15" t="str">
        <f>IF(E199="","",INT((E199-SUM(MOD(DATE(YEAR(E199-MOD(E199-2,7)+3),1,2),{1E+99;7})*{1;-1})+5)/7))</f>
        <v/>
      </c>
      <c r="D199" s="16" t="str">
        <f t="shared" ref="D199:D262" si="48">IF(E199="","",E199)</f>
        <v/>
      </c>
      <c r="E199" s="17"/>
      <c r="F199" s="18"/>
      <c r="G199" s="20" t="str">
        <f t="shared" si="43"/>
        <v/>
      </c>
      <c r="H199" s="18"/>
      <c r="I199" s="15" t="str">
        <f t="shared" si="44"/>
        <v/>
      </c>
      <c r="J199" s="19"/>
      <c r="K199" s="19"/>
      <c r="L199" s="20" t="str">
        <f t="shared" si="45"/>
        <v/>
      </c>
      <c r="M199" s="15" t="str">
        <f t="shared" si="46"/>
        <v/>
      </c>
      <c r="N199" s="113"/>
      <c r="O199" s="21"/>
      <c r="P199" s="21">
        <v>0</v>
      </c>
      <c r="Q199" s="22">
        <f t="shared" si="42"/>
        <v>0</v>
      </c>
      <c r="R199" s="22">
        <f t="shared" si="37"/>
        <v>0</v>
      </c>
      <c r="S199" s="39" t="str">
        <f t="shared" si="38"/>
        <v/>
      </c>
      <c r="T199" s="39" t="str">
        <f t="shared" si="39"/>
        <v/>
      </c>
      <c r="U199" s="39" t="str">
        <f t="shared" si="40"/>
        <v/>
      </c>
    </row>
    <row r="200" spans="2:21" ht="12.75" customHeight="1" x14ac:dyDescent="0.15">
      <c r="B200" s="15" t="str">
        <f t="shared" si="47"/>
        <v/>
      </c>
      <c r="C200" s="15" t="str">
        <f>IF(E200="","",INT((E200-SUM(MOD(DATE(YEAR(E200-MOD(E200-2,7)+3),1,2),{1E+99;7})*{1;-1})+5)/7))</f>
        <v/>
      </c>
      <c r="D200" s="16" t="str">
        <f t="shared" si="48"/>
        <v/>
      </c>
      <c r="E200" s="17"/>
      <c r="F200" s="18"/>
      <c r="G200" s="20" t="str">
        <f t="shared" si="43"/>
        <v/>
      </c>
      <c r="H200" s="18"/>
      <c r="I200" s="15" t="str">
        <f t="shared" si="44"/>
        <v/>
      </c>
      <c r="J200" s="19"/>
      <c r="K200" s="19"/>
      <c r="L200" s="20" t="str">
        <f t="shared" si="45"/>
        <v/>
      </c>
      <c r="M200" s="15" t="str">
        <f t="shared" si="46"/>
        <v/>
      </c>
      <c r="N200" s="113"/>
      <c r="O200" s="21"/>
      <c r="P200" s="21">
        <v>0</v>
      </c>
      <c r="Q200" s="22">
        <f t="shared" si="42"/>
        <v>0</v>
      </c>
      <c r="R200" s="22">
        <f t="shared" si="37"/>
        <v>0</v>
      </c>
      <c r="S200" s="39" t="str">
        <f t="shared" si="38"/>
        <v/>
      </c>
      <c r="T200" s="39" t="str">
        <f t="shared" si="39"/>
        <v/>
      </c>
      <c r="U200" s="39" t="str">
        <f t="shared" si="40"/>
        <v/>
      </c>
    </row>
    <row r="201" spans="2:21" ht="12.75" customHeight="1" x14ac:dyDescent="0.15">
      <c r="B201" s="15" t="str">
        <f t="shared" si="47"/>
        <v/>
      </c>
      <c r="C201" s="15" t="str">
        <f>IF(E201="","",INT((E201-SUM(MOD(DATE(YEAR(E201-MOD(E201-2,7)+3),1,2),{1E+99;7})*{1;-1})+5)/7))</f>
        <v/>
      </c>
      <c r="D201" s="16" t="str">
        <f t="shared" si="48"/>
        <v/>
      </c>
      <c r="E201" s="17"/>
      <c r="F201" s="18"/>
      <c r="G201" s="20" t="str">
        <f t="shared" si="43"/>
        <v/>
      </c>
      <c r="H201" s="18"/>
      <c r="I201" s="15" t="str">
        <f t="shared" si="44"/>
        <v/>
      </c>
      <c r="J201" s="19"/>
      <c r="K201" s="19"/>
      <c r="L201" s="20" t="str">
        <f t="shared" si="45"/>
        <v/>
      </c>
      <c r="M201" s="15" t="str">
        <f t="shared" si="46"/>
        <v/>
      </c>
      <c r="N201" s="113"/>
      <c r="O201" s="21"/>
      <c r="P201" s="21">
        <v>0</v>
      </c>
      <c r="Q201" s="22">
        <f t="shared" si="42"/>
        <v>0</v>
      </c>
      <c r="R201" s="22">
        <f t="shared" si="37"/>
        <v>0</v>
      </c>
      <c r="S201" s="39" t="str">
        <f t="shared" si="38"/>
        <v/>
      </c>
      <c r="T201" s="39" t="str">
        <f t="shared" si="39"/>
        <v/>
      </c>
      <c r="U201" s="39" t="str">
        <f t="shared" si="40"/>
        <v/>
      </c>
    </row>
    <row r="202" spans="2:21" ht="12.75" customHeight="1" x14ac:dyDescent="0.15">
      <c r="B202" s="15" t="str">
        <f t="shared" si="47"/>
        <v/>
      </c>
      <c r="C202" s="15" t="str">
        <f>IF(E202="","",INT((E202-SUM(MOD(DATE(YEAR(E202-MOD(E202-2,7)+3),1,2),{1E+99;7})*{1;-1})+5)/7))</f>
        <v/>
      </c>
      <c r="D202" s="16" t="str">
        <f t="shared" si="48"/>
        <v/>
      </c>
      <c r="E202" s="17"/>
      <c r="F202" s="18"/>
      <c r="G202" s="20" t="str">
        <f t="shared" si="43"/>
        <v/>
      </c>
      <c r="H202" s="18"/>
      <c r="I202" s="15" t="str">
        <f t="shared" si="44"/>
        <v/>
      </c>
      <c r="J202" s="19"/>
      <c r="K202" s="19"/>
      <c r="L202" s="20" t="str">
        <f t="shared" si="45"/>
        <v/>
      </c>
      <c r="M202" s="15" t="str">
        <f t="shared" si="46"/>
        <v/>
      </c>
      <c r="N202" s="113"/>
      <c r="O202" s="21"/>
      <c r="P202" s="21">
        <v>0</v>
      </c>
      <c r="Q202" s="22">
        <f t="shared" si="42"/>
        <v>0</v>
      </c>
      <c r="R202" s="22">
        <f t="shared" si="37"/>
        <v>0</v>
      </c>
      <c r="S202" s="39" t="str">
        <f t="shared" si="38"/>
        <v/>
      </c>
      <c r="T202" s="39" t="str">
        <f t="shared" si="39"/>
        <v/>
      </c>
      <c r="U202" s="39" t="str">
        <f t="shared" si="40"/>
        <v/>
      </c>
    </row>
    <row r="203" spans="2:21" ht="12.75" customHeight="1" x14ac:dyDescent="0.15">
      <c r="B203" s="15" t="str">
        <f t="shared" si="47"/>
        <v/>
      </c>
      <c r="C203" s="15" t="str">
        <f>IF(E203="","",INT((E203-SUM(MOD(DATE(YEAR(E203-MOD(E203-2,7)+3),1,2),{1E+99;7})*{1;-1})+5)/7))</f>
        <v/>
      </c>
      <c r="D203" s="16" t="str">
        <f t="shared" si="48"/>
        <v/>
      </c>
      <c r="E203" s="17"/>
      <c r="F203" s="18"/>
      <c r="G203" s="20" t="str">
        <f t="shared" si="43"/>
        <v/>
      </c>
      <c r="H203" s="18"/>
      <c r="I203" s="15" t="str">
        <f t="shared" si="44"/>
        <v/>
      </c>
      <c r="J203" s="19"/>
      <c r="K203" s="19"/>
      <c r="L203" s="20" t="str">
        <f t="shared" si="45"/>
        <v/>
      </c>
      <c r="M203" s="15" t="str">
        <f t="shared" si="46"/>
        <v/>
      </c>
      <c r="N203" s="113"/>
      <c r="O203" s="21"/>
      <c r="P203" s="21">
        <v>0</v>
      </c>
      <c r="Q203" s="22">
        <f t="shared" si="42"/>
        <v>0</v>
      </c>
      <c r="R203" s="22">
        <f t="shared" si="37"/>
        <v>0</v>
      </c>
      <c r="S203" s="39" t="str">
        <f t="shared" si="38"/>
        <v/>
      </c>
      <c r="T203" s="39" t="str">
        <f t="shared" si="39"/>
        <v/>
      </c>
      <c r="U203" s="39" t="str">
        <f t="shared" si="40"/>
        <v/>
      </c>
    </row>
    <row r="204" spans="2:21" ht="12.75" customHeight="1" x14ac:dyDescent="0.15">
      <c r="B204" s="15" t="str">
        <f t="shared" si="47"/>
        <v/>
      </c>
      <c r="C204" s="15" t="str">
        <f>IF(E204="","",INT((E204-SUM(MOD(DATE(YEAR(E204-MOD(E204-2,7)+3),1,2),{1E+99;7})*{1;-1})+5)/7))</f>
        <v/>
      </c>
      <c r="D204" s="16" t="str">
        <f t="shared" si="48"/>
        <v/>
      </c>
      <c r="E204" s="17"/>
      <c r="F204" s="18"/>
      <c r="G204" s="20" t="str">
        <f t="shared" si="43"/>
        <v/>
      </c>
      <c r="H204" s="18"/>
      <c r="I204" s="15" t="str">
        <f t="shared" si="44"/>
        <v/>
      </c>
      <c r="J204" s="19"/>
      <c r="K204" s="19"/>
      <c r="L204" s="20" t="str">
        <f t="shared" si="45"/>
        <v/>
      </c>
      <c r="M204" s="15" t="str">
        <f t="shared" si="46"/>
        <v/>
      </c>
      <c r="N204" s="113"/>
      <c r="O204" s="21"/>
      <c r="P204" s="21">
        <v>0</v>
      </c>
      <c r="Q204" s="22">
        <f t="shared" si="42"/>
        <v>0</v>
      </c>
      <c r="R204" s="22">
        <f t="shared" si="37"/>
        <v>0</v>
      </c>
      <c r="S204" s="39" t="str">
        <f t="shared" si="38"/>
        <v/>
      </c>
      <c r="T204" s="39" t="str">
        <f t="shared" si="39"/>
        <v/>
      </c>
      <c r="U204" s="39" t="str">
        <f t="shared" si="40"/>
        <v/>
      </c>
    </row>
    <row r="205" spans="2:21" ht="12.75" customHeight="1" x14ac:dyDescent="0.15">
      <c r="B205" s="15" t="str">
        <f t="shared" si="47"/>
        <v/>
      </c>
      <c r="C205" s="15" t="str">
        <f>IF(E205="","",INT((E205-SUM(MOD(DATE(YEAR(E205-MOD(E205-2,7)+3),1,2),{1E+99;7})*{1;-1})+5)/7))</f>
        <v/>
      </c>
      <c r="D205" s="16" t="str">
        <f t="shared" si="48"/>
        <v/>
      </c>
      <c r="E205" s="17"/>
      <c r="F205" s="18"/>
      <c r="G205" s="20" t="str">
        <f t="shared" si="43"/>
        <v/>
      </c>
      <c r="H205" s="18"/>
      <c r="I205" s="15" t="str">
        <f t="shared" si="44"/>
        <v/>
      </c>
      <c r="J205" s="19"/>
      <c r="K205" s="19"/>
      <c r="L205" s="20" t="str">
        <f t="shared" si="45"/>
        <v/>
      </c>
      <c r="M205" s="15" t="str">
        <f t="shared" si="46"/>
        <v/>
      </c>
      <c r="N205" s="113"/>
      <c r="O205" s="21"/>
      <c r="P205" s="21">
        <v>0</v>
      </c>
      <c r="Q205" s="22">
        <f t="shared" si="42"/>
        <v>0</v>
      </c>
      <c r="R205" s="22">
        <f t="shared" si="37"/>
        <v>0</v>
      </c>
      <c r="S205" s="39" t="str">
        <f t="shared" si="38"/>
        <v/>
      </c>
      <c r="T205" s="39" t="str">
        <f t="shared" si="39"/>
        <v/>
      </c>
      <c r="U205" s="39" t="str">
        <f t="shared" si="40"/>
        <v/>
      </c>
    </row>
    <row r="206" spans="2:21" ht="12.75" customHeight="1" x14ac:dyDescent="0.15">
      <c r="B206" s="15" t="str">
        <f t="shared" si="47"/>
        <v/>
      </c>
      <c r="C206" s="15" t="str">
        <f>IF(E206="","",INT((E206-SUM(MOD(DATE(YEAR(E206-MOD(E206-2,7)+3),1,2),{1E+99;7})*{1;-1})+5)/7))</f>
        <v/>
      </c>
      <c r="D206" s="16" t="str">
        <f t="shared" si="48"/>
        <v/>
      </c>
      <c r="E206" s="17"/>
      <c r="F206" s="18"/>
      <c r="G206" s="20" t="str">
        <f t="shared" si="43"/>
        <v/>
      </c>
      <c r="H206" s="18"/>
      <c r="I206" s="15" t="str">
        <f t="shared" si="44"/>
        <v/>
      </c>
      <c r="J206" s="19"/>
      <c r="K206" s="19"/>
      <c r="L206" s="20" t="str">
        <f t="shared" si="45"/>
        <v/>
      </c>
      <c r="M206" s="15" t="str">
        <f t="shared" si="46"/>
        <v/>
      </c>
      <c r="N206" s="113"/>
      <c r="O206" s="21"/>
      <c r="P206" s="21">
        <v>0</v>
      </c>
      <c r="Q206" s="22">
        <f t="shared" si="42"/>
        <v>0</v>
      </c>
      <c r="R206" s="22">
        <f t="shared" si="37"/>
        <v>0</v>
      </c>
      <c r="S206" s="39" t="str">
        <f t="shared" si="38"/>
        <v/>
      </c>
      <c r="T206" s="39" t="str">
        <f t="shared" si="39"/>
        <v/>
      </c>
      <c r="U206" s="39" t="str">
        <f t="shared" si="40"/>
        <v/>
      </c>
    </row>
    <row r="207" spans="2:21" ht="12.75" customHeight="1" x14ac:dyDescent="0.15">
      <c r="B207" s="15" t="str">
        <f t="shared" si="47"/>
        <v/>
      </c>
      <c r="C207" s="15" t="str">
        <f>IF(E207="","",INT((E207-SUM(MOD(DATE(YEAR(E207-MOD(E207-2,7)+3),1,2),{1E+99;7})*{1;-1})+5)/7))</f>
        <v/>
      </c>
      <c r="D207" s="16" t="str">
        <f t="shared" si="48"/>
        <v/>
      </c>
      <c r="E207" s="17"/>
      <c r="F207" s="18"/>
      <c r="G207" s="20" t="str">
        <f t="shared" si="43"/>
        <v/>
      </c>
      <c r="H207" s="18"/>
      <c r="I207" s="15" t="str">
        <f t="shared" si="44"/>
        <v/>
      </c>
      <c r="J207" s="19"/>
      <c r="K207" s="19"/>
      <c r="L207" s="20" t="str">
        <f t="shared" si="45"/>
        <v/>
      </c>
      <c r="M207" s="15" t="str">
        <f t="shared" si="46"/>
        <v/>
      </c>
      <c r="N207" s="113"/>
      <c r="O207" s="21"/>
      <c r="P207" s="21">
        <v>0</v>
      </c>
      <c r="Q207" s="22">
        <f t="shared" si="42"/>
        <v>0</v>
      </c>
      <c r="R207" s="22">
        <f t="shared" si="37"/>
        <v>0</v>
      </c>
      <c r="S207" s="39" t="str">
        <f t="shared" si="38"/>
        <v/>
      </c>
      <c r="T207" s="39" t="str">
        <f t="shared" si="39"/>
        <v/>
      </c>
      <c r="U207" s="39" t="str">
        <f t="shared" si="40"/>
        <v/>
      </c>
    </row>
    <row r="208" spans="2:21" ht="12.75" customHeight="1" x14ac:dyDescent="0.15">
      <c r="B208" s="15" t="str">
        <f t="shared" si="47"/>
        <v/>
      </c>
      <c r="C208" s="15" t="str">
        <f>IF(E208="","",INT((E208-SUM(MOD(DATE(YEAR(E208-MOD(E208-2,7)+3),1,2),{1E+99;7})*{1;-1})+5)/7))</f>
        <v/>
      </c>
      <c r="D208" s="16" t="str">
        <f t="shared" si="48"/>
        <v/>
      </c>
      <c r="E208" s="17"/>
      <c r="F208" s="18"/>
      <c r="G208" s="20" t="str">
        <f t="shared" si="43"/>
        <v/>
      </c>
      <c r="H208" s="18"/>
      <c r="I208" s="15" t="str">
        <f t="shared" si="44"/>
        <v/>
      </c>
      <c r="J208" s="19"/>
      <c r="K208" s="19"/>
      <c r="L208" s="20" t="str">
        <f t="shared" si="45"/>
        <v/>
      </c>
      <c r="M208" s="15" t="str">
        <f t="shared" si="46"/>
        <v/>
      </c>
      <c r="N208" s="113"/>
      <c r="O208" s="21"/>
      <c r="P208" s="21">
        <v>0</v>
      </c>
      <c r="Q208" s="22">
        <f t="shared" si="42"/>
        <v>0</v>
      </c>
      <c r="R208" s="22">
        <f t="shared" si="37"/>
        <v>0</v>
      </c>
      <c r="S208" s="39" t="str">
        <f t="shared" si="38"/>
        <v/>
      </c>
      <c r="T208" s="39" t="str">
        <f t="shared" si="39"/>
        <v/>
      </c>
      <c r="U208" s="39" t="str">
        <f t="shared" si="40"/>
        <v/>
      </c>
    </row>
    <row r="209" spans="2:21" ht="12.75" customHeight="1" x14ac:dyDescent="0.15">
      <c r="B209" s="15" t="str">
        <f t="shared" si="47"/>
        <v/>
      </c>
      <c r="C209" s="15" t="str">
        <f>IF(E209="","",INT((E209-SUM(MOD(DATE(YEAR(E209-MOD(E209-2,7)+3),1,2),{1E+99;7})*{1;-1})+5)/7))</f>
        <v/>
      </c>
      <c r="D209" s="16" t="str">
        <f t="shared" si="48"/>
        <v/>
      </c>
      <c r="E209" s="17"/>
      <c r="F209" s="18"/>
      <c r="G209" s="20" t="str">
        <f t="shared" si="43"/>
        <v/>
      </c>
      <c r="H209" s="18"/>
      <c r="I209" s="15" t="str">
        <f t="shared" si="44"/>
        <v/>
      </c>
      <c r="J209" s="19"/>
      <c r="K209" s="19"/>
      <c r="L209" s="20" t="str">
        <f t="shared" si="45"/>
        <v/>
      </c>
      <c r="M209" s="15" t="str">
        <f t="shared" si="46"/>
        <v/>
      </c>
      <c r="N209" s="113"/>
      <c r="O209" s="21"/>
      <c r="P209" s="21">
        <v>0</v>
      </c>
      <c r="Q209" s="22">
        <f t="shared" si="42"/>
        <v>0</v>
      </c>
      <c r="R209" s="22">
        <f t="shared" si="37"/>
        <v>0</v>
      </c>
      <c r="S209" s="39" t="str">
        <f t="shared" si="38"/>
        <v/>
      </c>
      <c r="T209" s="39" t="str">
        <f t="shared" si="39"/>
        <v/>
      </c>
      <c r="U209" s="39" t="str">
        <f t="shared" si="40"/>
        <v/>
      </c>
    </row>
    <row r="210" spans="2:21" ht="12.75" customHeight="1" x14ac:dyDescent="0.15">
      <c r="B210" s="15" t="str">
        <f t="shared" si="47"/>
        <v/>
      </c>
      <c r="C210" s="15" t="str">
        <f>IF(E210="","",INT((E210-SUM(MOD(DATE(YEAR(E210-MOD(E210-2,7)+3),1,2),{1E+99;7})*{1;-1})+5)/7))</f>
        <v/>
      </c>
      <c r="D210" s="16" t="str">
        <f t="shared" si="48"/>
        <v/>
      </c>
      <c r="E210" s="17"/>
      <c r="F210" s="18"/>
      <c r="G210" s="20" t="str">
        <f t="shared" si="43"/>
        <v/>
      </c>
      <c r="H210" s="18"/>
      <c r="I210" s="15" t="str">
        <f t="shared" si="44"/>
        <v/>
      </c>
      <c r="J210" s="19"/>
      <c r="K210" s="19"/>
      <c r="L210" s="20" t="str">
        <f t="shared" si="45"/>
        <v/>
      </c>
      <c r="M210" s="15" t="str">
        <f t="shared" si="46"/>
        <v/>
      </c>
      <c r="N210" s="113"/>
      <c r="O210" s="21"/>
      <c r="P210" s="21">
        <v>0</v>
      </c>
      <c r="Q210" s="22">
        <f t="shared" si="42"/>
        <v>0</v>
      </c>
      <c r="R210" s="22">
        <f t="shared" si="37"/>
        <v>0</v>
      </c>
      <c r="S210" s="39" t="str">
        <f t="shared" si="38"/>
        <v/>
      </c>
      <c r="T210" s="39" t="str">
        <f t="shared" si="39"/>
        <v/>
      </c>
      <c r="U210" s="39" t="str">
        <f t="shared" si="40"/>
        <v/>
      </c>
    </row>
    <row r="211" spans="2:21" ht="12.75" customHeight="1" x14ac:dyDescent="0.15">
      <c r="B211" s="15" t="str">
        <f t="shared" si="47"/>
        <v/>
      </c>
      <c r="C211" s="15" t="str">
        <f>IF(E211="","",INT((E211-SUM(MOD(DATE(YEAR(E211-MOD(E211-2,7)+3),1,2),{1E+99;7})*{1;-1})+5)/7))</f>
        <v/>
      </c>
      <c r="D211" s="16" t="str">
        <f t="shared" si="48"/>
        <v/>
      </c>
      <c r="E211" s="17"/>
      <c r="F211" s="18"/>
      <c r="G211" s="20" t="str">
        <f t="shared" si="43"/>
        <v/>
      </c>
      <c r="H211" s="18"/>
      <c r="I211" s="15" t="str">
        <f t="shared" si="44"/>
        <v/>
      </c>
      <c r="J211" s="19"/>
      <c r="K211" s="19"/>
      <c r="L211" s="20" t="str">
        <f t="shared" si="45"/>
        <v/>
      </c>
      <c r="M211" s="15" t="str">
        <f t="shared" si="46"/>
        <v/>
      </c>
      <c r="N211" s="113"/>
      <c r="O211" s="21"/>
      <c r="P211" s="21">
        <v>0</v>
      </c>
      <c r="Q211" s="22">
        <f t="shared" si="42"/>
        <v>0</v>
      </c>
      <c r="R211" s="22">
        <f t="shared" si="37"/>
        <v>0</v>
      </c>
      <c r="S211" s="39" t="str">
        <f t="shared" si="38"/>
        <v/>
      </c>
      <c r="T211" s="39" t="str">
        <f t="shared" si="39"/>
        <v/>
      </c>
      <c r="U211" s="39" t="str">
        <f t="shared" si="40"/>
        <v/>
      </c>
    </row>
    <row r="212" spans="2:21" ht="12.75" customHeight="1" x14ac:dyDescent="0.15">
      <c r="B212" s="15" t="str">
        <f t="shared" si="47"/>
        <v/>
      </c>
      <c r="C212" s="15" t="str">
        <f>IF(E212="","",INT((E212-SUM(MOD(DATE(YEAR(E212-MOD(E212-2,7)+3),1,2),{1E+99;7})*{1;-1})+5)/7))</f>
        <v/>
      </c>
      <c r="D212" s="16" t="str">
        <f t="shared" si="48"/>
        <v/>
      </c>
      <c r="E212" s="17"/>
      <c r="F212" s="18"/>
      <c r="G212" s="20" t="str">
        <f t="shared" si="43"/>
        <v/>
      </c>
      <c r="H212" s="18"/>
      <c r="I212" s="15" t="str">
        <f t="shared" si="44"/>
        <v/>
      </c>
      <c r="J212" s="19"/>
      <c r="K212" s="19"/>
      <c r="L212" s="20" t="str">
        <f t="shared" si="45"/>
        <v/>
      </c>
      <c r="M212" s="15" t="str">
        <f t="shared" si="46"/>
        <v/>
      </c>
      <c r="N212" s="113"/>
      <c r="O212" s="21"/>
      <c r="P212" s="21">
        <v>0</v>
      </c>
      <c r="Q212" s="22">
        <f t="shared" si="42"/>
        <v>0</v>
      </c>
      <c r="R212" s="22">
        <f t="shared" si="37"/>
        <v>0</v>
      </c>
      <c r="S212" s="39" t="str">
        <f t="shared" si="38"/>
        <v/>
      </c>
      <c r="T212" s="39" t="str">
        <f t="shared" si="39"/>
        <v/>
      </c>
      <c r="U212" s="39" t="str">
        <f t="shared" si="40"/>
        <v/>
      </c>
    </row>
    <row r="213" spans="2:21" ht="12.75" customHeight="1" x14ac:dyDescent="0.15">
      <c r="B213" s="15" t="str">
        <f t="shared" si="47"/>
        <v/>
      </c>
      <c r="C213" s="15" t="str">
        <f>IF(E213="","",INT((E213-SUM(MOD(DATE(YEAR(E213-MOD(E213-2,7)+3),1,2),{1E+99;7})*{1;-1})+5)/7))</f>
        <v/>
      </c>
      <c r="D213" s="16" t="str">
        <f t="shared" si="48"/>
        <v/>
      </c>
      <c r="E213" s="17"/>
      <c r="F213" s="18"/>
      <c r="G213" s="20" t="str">
        <f t="shared" si="43"/>
        <v/>
      </c>
      <c r="H213" s="18"/>
      <c r="I213" s="15" t="str">
        <f t="shared" si="44"/>
        <v/>
      </c>
      <c r="J213" s="19"/>
      <c r="K213" s="19"/>
      <c r="L213" s="20" t="str">
        <f t="shared" si="45"/>
        <v/>
      </c>
      <c r="M213" s="15" t="str">
        <f t="shared" si="46"/>
        <v/>
      </c>
      <c r="N213" s="113"/>
      <c r="O213" s="21"/>
      <c r="P213" s="21">
        <v>0</v>
      </c>
      <c r="Q213" s="22">
        <f t="shared" si="42"/>
        <v>0</v>
      </c>
      <c r="R213" s="22">
        <f t="shared" si="37"/>
        <v>0</v>
      </c>
      <c r="S213" s="39" t="str">
        <f t="shared" si="38"/>
        <v/>
      </c>
      <c r="T213" s="39" t="str">
        <f t="shared" si="39"/>
        <v/>
      </c>
      <c r="U213" s="39" t="str">
        <f t="shared" si="40"/>
        <v/>
      </c>
    </row>
    <row r="214" spans="2:21" ht="12.75" customHeight="1" x14ac:dyDescent="0.15">
      <c r="B214" s="15" t="str">
        <f t="shared" si="47"/>
        <v/>
      </c>
      <c r="C214" s="15" t="str">
        <f>IF(E214="","",INT((E214-SUM(MOD(DATE(YEAR(E214-MOD(E214-2,7)+3),1,2),{1E+99;7})*{1;-1})+5)/7))</f>
        <v/>
      </c>
      <c r="D214" s="16" t="str">
        <f t="shared" si="48"/>
        <v/>
      </c>
      <c r="E214" s="17"/>
      <c r="F214" s="18"/>
      <c r="G214" s="20" t="str">
        <f t="shared" si="43"/>
        <v/>
      </c>
      <c r="H214" s="18"/>
      <c r="I214" s="15" t="str">
        <f t="shared" si="44"/>
        <v/>
      </c>
      <c r="J214" s="19"/>
      <c r="K214" s="19"/>
      <c r="L214" s="20" t="str">
        <f t="shared" si="45"/>
        <v/>
      </c>
      <c r="M214" s="15" t="str">
        <f t="shared" si="46"/>
        <v/>
      </c>
      <c r="N214" s="113"/>
      <c r="O214" s="21"/>
      <c r="P214" s="21">
        <v>0</v>
      </c>
      <c r="Q214" s="22">
        <f t="shared" si="42"/>
        <v>0</v>
      </c>
      <c r="R214" s="22">
        <f t="shared" si="37"/>
        <v>0</v>
      </c>
      <c r="S214" s="39" t="str">
        <f t="shared" si="38"/>
        <v/>
      </c>
      <c r="T214" s="39" t="str">
        <f t="shared" si="39"/>
        <v/>
      </c>
      <c r="U214" s="39" t="str">
        <f t="shared" si="40"/>
        <v/>
      </c>
    </row>
    <row r="215" spans="2:21" ht="12.75" customHeight="1" x14ac:dyDescent="0.15">
      <c r="B215" s="15" t="str">
        <f t="shared" si="47"/>
        <v/>
      </c>
      <c r="C215" s="15" t="str">
        <f>IF(E215="","",INT((E215-SUM(MOD(DATE(YEAR(E215-MOD(E215-2,7)+3),1,2),{1E+99;7})*{1;-1})+5)/7))</f>
        <v/>
      </c>
      <c r="D215" s="16" t="str">
        <f t="shared" si="48"/>
        <v/>
      </c>
      <c r="E215" s="17"/>
      <c r="F215" s="18"/>
      <c r="G215" s="20" t="str">
        <f t="shared" si="43"/>
        <v/>
      </c>
      <c r="H215" s="18"/>
      <c r="I215" s="15" t="str">
        <f t="shared" si="44"/>
        <v/>
      </c>
      <c r="J215" s="19"/>
      <c r="K215" s="19"/>
      <c r="L215" s="20" t="str">
        <f t="shared" si="45"/>
        <v/>
      </c>
      <c r="M215" s="15" t="str">
        <f t="shared" si="46"/>
        <v/>
      </c>
      <c r="N215" s="113"/>
      <c r="O215" s="21"/>
      <c r="P215" s="21">
        <v>0</v>
      </c>
      <c r="Q215" s="22">
        <f t="shared" si="42"/>
        <v>0</v>
      </c>
      <c r="R215" s="22">
        <f t="shared" si="37"/>
        <v>0</v>
      </c>
      <c r="S215" s="39" t="str">
        <f t="shared" si="38"/>
        <v/>
      </c>
      <c r="T215" s="39" t="str">
        <f t="shared" si="39"/>
        <v/>
      </c>
      <c r="U215" s="39" t="str">
        <f t="shared" si="40"/>
        <v/>
      </c>
    </row>
    <row r="216" spans="2:21" ht="12.75" customHeight="1" x14ac:dyDescent="0.15">
      <c r="B216" s="15" t="str">
        <f t="shared" si="47"/>
        <v/>
      </c>
      <c r="C216" s="15" t="str">
        <f>IF(E216="","",INT((E216-SUM(MOD(DATE(YEAR(E216-MOD(E216-2,7)+3),1,2),{1E+99;7})*{1;-1})+5)/7))</f>
        <v/>
      </c>
      <c r="D216" s="16" t="str">
        <f t="shared" si="48"/>
        <v/>
      </c>
      <c r="E216" s="17"/>
      <c r="F216" s="18"/>
      <c r="G216" s="20" t="str">
        <f t="shared" si="43"/>
        <v/>
      </c>
      <c r="H216" s="18"/>
      <c r="I216" s="15" t="str">
        <f t="shared" si="44"/>
        <v/>
      </c>
      <c r="J216" s="19"/>
      <c r="K216" s="19"/>
      <c r="L216" s="20" t="str">
        <f t="shared" si="45"/>
        <v/>
      </c>
      <c r="M216" s="15" t="str">
        <f t="shared" si="46"/>
        <v/>
      </c>
      <c r="N216" s="113"/>
      <c r="O216" s="21"/>
      <c r="P216" s="21">
        <v>0</v>
      </c>
      <c r="Q216" s="22">
        <f t="shared" si="42"/>
        <v>0</v>
      </c>
      <c r="R216" s="22">
        <f t="shared" si="37"/>
        <v>0</v>
      </c>
      <c r="S216" s="39" t="str">
        <f t="shared" si="38"/>
        <v/>
      </c>
      <c r="T216" s="39" t="str">
        <f t="shared" si="39"/>
        <v/>
      </c>
      <c r="U216" s="39" t="str">
        <f t="shared" si="40"/>
        <v/>
      </c>
    </row>
    <row r="217" spans="2:21" ht="12.75" customHeight="1" x14ac:dyDescent="0.15">
      <c r="B217" s="15" t="str">
        <f t="shared" si="47"/>
        <v/>
      </c>
      <c r="C217" s="15" t="str">
        <f>IF(E217="","",INT((E217-SUM(MOD(DATE(YEAR(E217-MOD(E217-2,7)+3),1,2),{1E+99;7})*{1;-1})+5)/7))</f>
        <v/>
      </c>
      <c r="D217" s="16" t="str">
        <f t="shared" si="48"/>
        <v/>
      </c>
      <c r="E217" s="17"/>
      <c r="F217" s="18"/>
      <c r="G217" s="20" t="str">
        <f t="shared" si="43"/>
        <v/>
      </c>
      <c r="H217" s="18"/>
      <c r="I217" s="15" t="str">
        <f t="shared" si="44"/>
        <v/>
      </c>
      <c r="J217" s="19"/>
      <c r="K217" s="19"/>
      <c r="L217" s="20" t="str">
        <f t="shared" si="45"/>
        <v/>
      </c>
      <c r="M217" s="15" t="str">
        <f t="shared" si="46"/>
        <v/>
      </c>
      <c r="N217" s="113"/>
      <c r="O217" s="21"/>
      <c r="P217" s="21">
        <v>0</v>
      </c>
      <c r="Q217" s="22">
        <f t="shared" si="42"/>
        <v>0</v>
      </c>
      <c r="R217" s="22">
        <f t="shared" ref="R217:R280" si="49">O217*P217</f>
        <v>0</v>
      </c>
      <c r="S217" s="39" t="str">
        <f t="shared" ref="S217:S280" si="50">L217&amp;B217</f>
        <v/>
      </c>
      <c r="T217" s="39" t="str">
        <f t="shared" ref="T217:T280" si="51">M217&amp;B217</f>
        <v/>
      </c>
      <c r="U217" s="39" t="str">
        <f t="shared" ref="U217:U280" si="52">M217&amp;E217</f>
        <v/>
      </c>
    </row>
    <row r="218" spans="2:21" ht="12.75" customHeight="1" x14ac:dyDescent="0.15">
      <c r="B218" s="15" t="str">
        <f t="shared" si="47"/>
        <v/>
      </c>
      <c r="C218" s="15" t="str">
        <f>IF(E218="","",INT((E218-SUM(MOD(DATE(YEAR(E218-MOD(E218-2,7)+3),1,2),{1E+99;7})*{1;-1})+5)/7))</f>
        <v/>
      </c>
      <c r="D218" s="16" t="str">
        <f t="shared" si="48"/>
        <v/>
      </c>
      <c r="E218" s="17"/>
      <c r="F218" s="18"/>
      <c r="G218" s="20" t="str">
        <f t="shared" si="43"/>
        <v/>
      </c>
      <c r="H218" s="18"/>
      <c r="I218" s="15" t="str">
        <f t="shared" si="44"/>
        <v/>
      </c>
      <c r="J218" s="19"/>
      <c r="K218" s="19"/>
      <c r="L218" s="20" t="str">
        <f t="shared" si="45"/>
        <v/>
      </c>
      <c r="M218" s="15" t="str">
        <f t="shared" si="46"/>
        <v/>
      </c>
      <c r="N218" s="113"/>
      <c r="O218" s="21"/>
      <c r="P218" s="21">
        <v>0</v>
      </c>
      <c r="Q218" s="22">
        <f t="shared" si="42"/>
        <v>0</v>
      </c>
      <c r="R218" s="22">
        <f t="shared" si="49"/>
        <v>0</v>
      </c>
      <c r="S218" s="39" t="str">
        <f t="shared" si="50"/>
        <v/>
      </c>
      <c r="T218" s="39" t="str">
        <f t="shared" si="51"/>
        <v/>
      </c>
      <c r="U218" s="39" t="str">
        <f t="shared" si="52"/>
        <v/>
      </c>
    </row>
    <row r="219" spans="2:21" ht="12.75" customHeight="1" x14ac:dyDescent="0.15">
      <c r="B219" s="15" t="str">
        <f t="shared" si="47"/>
        <v/>
      </c>
      <c r="C219" s="15" t="str">
        <f>IF(E219="","",INT((E219-SUM(MOD(DATE(YEAR(E219-MOD(E219-2,7)+3),1,2),{1E+99;7})*{1;-1})+5)/7))</f>
        <v/>
      </c>
      <c r="D219" s="16" t="str">
        <f t="shared" si="48"/>
        <v/>
      </c>
      <c r="E219" s="17"/>
      <c r="F219" s="18"/>
      <c r="G219" s="20" t="str">
        <f t="shared" si="43"/>
        <v/>
      </c>
      <c r="H219" s="18"/>
      <c r="I219" s="15" t="str">
        <f t="shared" si="44"/>
        <v/>
      </c>
      <c r="J219" s="19"/>
      <c r="K219" s="19"/>
      <c r="L219" s="20" t="str">
        <f t="shared" si="45"/>
        <v/>
      </c>
      <c r="M219" s="15" t="str">
        <f t="shared" si="46"/>
        <v/>
      </c>
      <c r="N219" s="113"/>
      <c r="O219" s="21"/>
      <c r="P219" s="21">
        <v>0</v>
      </c>
      <c r="Q219" s="22">
        <f t="shared" si="42"/>
        <v>0</v>
      </c>
      <c r="R219" s="22">
        <f t="shared" si="49"/>
        <v>0</v>
      </c>
      <c r="S219" s="39" t="str">
        <f t="shared" si="50"/>
        <v/>
      </c>
      <c r="T219" s="39" t="str">
        <f t="shared" si="51"/>
        <v/>
      </c>
      <c r="U219" s="39" t="str">
        <f t="shared" si="52"/>
        <v/>
      </c>
    </row>
    <row r="220" spans="2:21" ht="12.75" customHeight="1" x14ac:dyDescent="0.15">
      <c r="B220" s="15" t="str">
        <f t="shared" si="47"/>
        <v/>
      </c>
      <c r="C220" s="15" t="str">
        <f>IF(E220="","",INT((E220-SUM(MOD(DATE(YEAR(E220-MOD(E220-2,7)+3),1,2),{1E+99;7})*{1;-1})+5)/7))</f>
        <v/>
      </c>
      <c r="D220" s="16" t="str">
        <f t="shared" si="48"/>
        <v/>
      </c>
      <c r="E220" s="17"/>
      <c r="F220" s="18"/>
      <c r="G220" s="20" t="str">
        <f t="shared" si="43"/>
        <v/>
      </c>
      <c r="H220" s="18"/>
      <c r="I220" s="15" t="str">
        <f t="shared" si="44"/>
        <v/>
      </c>
      <c r="J220" s="19"/>
      <c r="K220" s="19"/>
      <c r="L220" s="20" t="str">
        <f t="shared" si="45"/>
        <v/>
      </c>
      <c r="M220" s="15" t="str">
        <f t="shared" si="46"/>
        <v/>
      </c>
      <c r="N220" s="113"/>
      <c r="O220" s="21"/>
      <c r="P220" s="21">
        <v>0</v>
      </c>
      <c r="Q220" s="22">
        <f t="shared" ref="Q220:Q283" si="53">IF(ISNUMBER(Q219),IF(ISNUMBER(P220),Q219+P220,0),0)</f>
        <v>0</v>
      </c>
      <c r="R220" s="22">
        <f t="shared" si="49"/>
        <v>0</v>
      </c>
      <c r="S220" s="39" t="str">
        <f t="shared" si="50"/>
        <v/>
      </c>
      <c r="T220" s="39" t="str">
        <f t="shared" si="51"/>
        <v/>
      </c>
      <c r="U220" s="39" t="str">
        <f t="shared" si="52"/>
        <v/>
      </c>
    </row>
    <row r="221" spans="2:21" ht="12.75" customHeight="1" x14ac:dyDescent="0.15">
      <c r="B221" s="15" t="str">
        <f t="shared" si="47"/>
        <v/>
      </c>
      <c r="C221" s="15" t="str">
        <f>IF(E221="","",INT((E221-SUM(MOD(DATE(YEAR(E221-MOD(E221-2,7)+3),1,2),{1E+99;7})*{1;-1})+5)/7))</f>
        <v/>
      </c>
      <c r="D221" s="16" t="str">
        <f t="shared" si="48"/>
        <v/>
      </c>
      <c r="E221" s="17"/>
      <c r="F221" s="18"/>
      <c r="G221" s="20" t="str">
        <f t="shared" si="43"/>
        <v/>
      </c>
      <c r="H221" s="18"/>
      <c r="I221" s="15" t="str">
        <f t="shared" si="44"/>
        <v/>
      </c>
      <c r="J221" s="19"/>
      <c r="K221" s="19"/>
      <c r="L221" s="20" t="str">
        <f t="shared" si="45"/>
        <v/>
      </c>
      <c r="M221" s="15" t="str">
        <f t="shared" si="46"/>
        <v/>
      </c>
      <c r="N221" s="113"/>
      <c r="O221" s="21"/>
      <c r="P221" s="21">
        <v>0</v>
      </c>
      <c r="Q221" s="22">
        <f t="shared" si="53"/>
        <v>0</v>
      </c>
      <c r="R221" s="22">
        <f t="shared" si="49"/>
        <v>0</v>
      </c>
      <c r="S221" s="39" t="str">
        <f t="shared" si="50"/>
        <v/>
      </c>
      <c r="T221" s="39" t="str">
        <f t="shared" si="51"/>
        <v/>
      </c>
      <c r="U221" s="39" t="str">
        <f t="shared" si="52"/>
        <v/>
      </c>
    </row>
    <row r="222" spans="2:21" ht="12.75" customHeight="1" x14ac:dyDescent="0.15">
      <c r="B222" s="15" t="str">
        <f t="shared" si="47"/>
        <v/>
      </c>
      <c r="C222" s="15" t="str">
        <f>IF(E222="","",INT((E222-SUM(MOD(DATE(YEAR(E222-MOD(E222-2,7)+3),1,2),{1E+99;7})*{1;-1})+5)/7))</f>
        <v/>
      </c>
      <c r="D222" s="16" t="str">
        <f t="shared" si="48"/>
        <v/>
      </c>
      <c r="E222" s="17"/>
      <c r="F222" s="18"/>
      <c r="G222" s="20" t="str">
        <f t="shared" si="43"/>
        <v/>
      </c>
      <c r="H222" s="18"/>
      <c r="I222" s="15" t="str">
        <f t="shared" si="44"/>
        <v/>
      </c>
      <c r="J222" s="19"/>
      <c r="K222" s="19"/>
      <c r="L222" s="20" t="str">
        <f t="shared" si="45"/>
        <v/>
      </c>
      <c r="M222" s="15" t="str">
        <f t="shared" si="46"/>
        <v/>
      </c>
      <c r="N222" s="113"/>
      <c r="O222" s="21"/>
      <c r="P222" s="21">
        <v>0</v>
      </c>
      <c r="Q222" s="22">
        <f t="shared" si="53"/>
        <v>0</v>
      </c>
      <c r="R222" s="22">
        <f t="shared" si="49"/>
        <v>0</v>
      </c>
      <c r="S222" s="39" t="str">
        <f t="shared" si="50"/>
        <v/>
      </c>
      <c r="T222" s="39" t="str">
        <f t="shared" si="51"/>
        <v/>
      </c>
      <c r="U222" s="39" t="str">
        <f t="shared" si="52"/>
        <v/>
      </c>
    </row>
    <row r="223" spans="2:21" ht="12.75" customHeight="1" x14ac:dyDescent="0.15">
      <c r="B223" s="15" t="str">
        <f t="shared" si="47"/>
        <v/>
      </c>
      <c r="C223" s="15" t="str">
        <f>IF(E223="","",INT((E223-SUM(MOD(DATE(YEAR(E223-MOD(E223-2,7)+3),1,2),{1E+99;7})*{1;-1})+5)/7))</f>
        <v/>
      </c>
      <c r="D223" s="16" t="str">
        <f t="shared" si="48"/>
        <v/>
      </c>
      <c r="E223" s="17"/>
      <c r="F223" s="18"/>
      <c r="G223" s="20" t="str">
        <f t="shared" si="43"/>
        <v/>
      </c>
      <c r="H223" s="18"/>
      <c r="I223" s="15" t="str">
        <f t="shared" si="44"/>
        <v/>
      </c>
      <c r="J223" s="19"/>
      <c r="K223" s="19"/>
      <c r="L223" s="20" t="str">
        <f t="shared" si="45"/>
        <v/>
      </c>
      <c r="M223" s="15" t="str">
        <f t="shared" si="46"/>
        <v/>
      </c>
      <c r="N223" s="113"/>
      <c r="O223" s="21"/>
      <c r="P223" s="21">
        <v>0</v>
      </c>
      <c r="Q223" s="22">
        <f t="shared" si="53"/>
        <v>0</v>
      </c>
      <c r="R223" s="22">
        <f t="shared" si="49"/>
        <v>0</v>
      </c>
      <c r="S223" s="39" t="str">
        <f t="shared" si="50"/>
        <v/>
      </c>
      <c r="T223" s="39" t="str">
        <f t="shared" si="51"/>
        <v/>
      </c>
      <c r="U223" s="39" t="str">
        <f t="shared" si="52"/>
        <v/>
      </c>
    </row>
    <row r="224" spans="2:21" ht="12.75" customHeight="1" x14ac:dyDescent="0.15">
      <c r="B224" s="15" t="str">
        <f t="shared" si="47"/>
        <v/>
      </c>
      <c r="C224" s="15" t="str">
        <f>IF(E224="","",INT((E224-SUM(MOD(DATE(YEAR(E224-MOD(E224-2,7)+3),1,2),{1E+99;7})*{1;-1})+5)/7))</f>
        <v/>
      </c>
      <c r="D224" s="16" t="str">
        <f t="shared" si="48"/>
        <v/>
      </c>
      <c r="E224" s="17"/>
      <c r="F224" s="18"/>
      <c r="G224" s="20" t="str">
        <f t="shared" si="43"/>
        <v/>
      </c>
      <c r="H224" s="18"/>
      <c r="I224" s="15" t="str">
        <f t="shared" si="44"/>
        <v/>
      </c>
      <c r="J224" s="19"/>
      <c r="K224" s="19"/>
      <c r="L224" s="20" t="str">
        <f t="shared" si="45"/>
        <v/>
      </c>
      <c r="M224" s="15" t="str">
        <f t="shared" si="46"/>
        <v/>
      </c>
      <c r="N224" s="113"/>
      <c r="O224" s="21"/>
      <c r="P224" s="21">
        <v>0</v>
      </c>
      <c r="Q224" s="22">
        <f t="shared" si="53"/>
        <v>0</v>
      </c>
      <c r="R224" s="22">
        <f t="shared" si="49"/>
        <v>0</v>
      </c>
      <c r="S224" s="39" t="str">
        <f t="shared" si="50"/>
        <v/>
      </c>
      <c r="T224" s="39" t="str">
        <f t="shared" si="51"/>
        <v/>
      </c>
      <c r="U224" s="39" t="str">
        <f t="shared" si="52"/>
        <v/>
      </c>
    </row>
    <row r="225" spans="2:21" ht="12.75" customHeight="1" x14ac:dyDescent="0.15">
      <c r="B225" s="15" t="str">
        <f t="shared" si="47"/>
        <v/>
      </c>
      <c r="C225" s="15" t="str">
        <f>IF(E225="","",INT((E225-SUM(MOD(DATE(YEAR(E225-MOD(E225-2,7)+3),1,2),{1E+99;7})*{1;-1})+5)/7))</f>
        <v/>
      </c>
      <c r="D225" s="16" t="str">
        <f t="shared" si="48"/>
        <v/>
      </c>
      <c r="E225" s="17"/>
      <c r="F225" s="18"/>
      <c r="G225" s="20" t="str">
        <f t="shared" si="43"/>
        <v/>
      </c>
      <c r="H225" s="18"/>
      <c r="I225" s="15" t="str">
        <f t="shared" si="44"/>
        <v/>
      </c>
      <c r="J225" s="19"/>
      <c r="K225" s="19"/>
      <c r="L225" s="20" t="str">
        <f t="shared" si="45"/>
        <v/>
      </c>
      <c r="M225" s="15" t="str">
        <f t="shared" si="46"/>
        <v/>
      </c>
      <c r="N225" s="113"/>
      <c r="O225" s="21"/>
      <c r="P225" s="21">
        <v>0</v>
      </c>
      <c r="Q225" s="22">
        <f t="shared" si="53"/>
        <v>0</v>
      </c>
      <c r="R225" s="22">
        <f t="shared" si="49"/>
        <v>0</v>
      </c>
      <c r="S225" s="39" t="str">
        <f t="shared" si="50"/>
        <v/>
      </c>
      <c r="T225" s="39" t="str">
        <f t="shared" si="51"/>
        <v/>
      </c>
      <c r="U225" s="39" t="str">
        <f t="shared" si="52"/>
        <v/>
      </c>
    </row>
    <row r="226" spans="2:21" ht="12.75" customHeight="1" x14ac:dyDescent="0.15">
      <c r="B226" s="15" t="str">
        <f t="shared" si="47"/>
        <v/>
      </c>
      <c r="C226" s="15" t="str">
        <f>IF(E226="","",INT((E226-SUM(MOD(DATE(YEAR(E226-MOD(E226-2,7)+3),1,2),{1E+99;7})*{1;-1})+5)/7))</f>
        <v/>
      </c>
      <c r="D226" s="16" t="str">
        <f t="shared" si="48"/>
        <v/>
      </c>
      <c r="E226" s="17"/>
      <c r="F226" s="18"/>
      <c r="G226" s="20" t="str">
        <f t="shared" si="43"/>
        <v/>
      </c>
      <c r="H226" s="18"/>
      <c r="I226" s="15" t="str">
        <f t="shared" si="44"/>
        <v/>
      </c>
      <c r="J226" s="19"/>
      <c r="K226" s="19"/>
      <c r="L226" s="20" t="str">
        <f t="shared" si="45"/>
        <v/>
      </c>
      <c r="M226" s="15" t="str">
        <f t="shared" si="46"/>
        <v/>
      </c>
      <c r="N226" s="113"/>
      <c r="O226" s="21"/>
      <c r="P226" s="21">
        <v>0</v>
      </c>
      <c r="Q226" s="22">
        <f t="shared" si="53"/>
        <v>0</v>
      </c>
      <c r="R226" s="22">
        <f t="shared" si="49"/>
        <v>0</v>
      </c>
      <c r="S226" s="39" t="str">
        <f t="shared" si="50"/>
        <v/>
      </c>
      <c r="T226" s="39" t="str">
        <f t="shared" si="51"/>
        <v/>
      </c>
      <c r="U226" s="39" t="str">
        <f t="shared" si="52"/>
        <v/>
      </c>
    </row>
    <row r="227" spans="2:21" ht="12.75" customHeight="1" x14ac:dyDescent="0.15">
      <c r="B227" s="15" t="str">
        <f t="shared" si="47"/>
        <v/>
      </c>
      <c r="C227" s="15" t="str">
        <f>IF(E227="","",INT((E227-SUM(MOD(DATE(YEAR(E227-MOD(E227-2,7)+3),1,2),{1E+99;7})*{1;-1})+5)/7))</f>
        <v/>
      </c>
      <c r="D227" s="16" t="str">
        <f t="shared" si="48"/>
        <v/>
      </c>
      <c r="E227" s="17"/>
      <c r="F227" s="18"/>
      <c r="G227" s="20" t="str">
        <f t="shared" si="43"/>
        <v/>
      </c>
      <c r="H227" s="18"/>
      <c r="I227" s="15" t="str">
        <f t="shared" si="44"/>
        <v/>
      </c>
      <c r="J227" s="19"/>
      <c r="K227" s="19"/>
      <c r="L227" s="20" t="str">
        <f t="shared" si="45"/>
        <v/>
      </c>
      <c r="M227" s="15" t="str">
        <f t="shared" si="46"/>
        <v/>
      </c>
      <c r="N227" s="113"/>
      <c r="O227" s="21"/>
      <c r="P227" s="21">
        <v>0</v>
      </c>
      <c r="Q227" s="22">
        <f t="shared" si="53"/>
        <v>0</v>
      </c>
      <c r="R227" s="22">
        <f t="shared" si="49"/>
        <v>0</v>
      </c>
      <c r="S227" s="39" t="str">
        <f t="shared" si="50"/>
        <v/>
      </c>
      <c r="T227" s="39" t="str">
        <f t="shared" si="51"/>
        <v/>
      </c>
      <c r="U227" s="39" t="str">
        <f t="shared" si="52"/>
        <v/>
      </c>
    </row>
    <row r="228" spans="2:21" ht="12.75" customHeight="1" x14ac:dyDescent="0.15">
      <c r="B228" s="15" t="str">
        <f t="shared" si="47"/>
        <v/>
      </c>
      <c r="C228" s="15" t="str">
        <f>IF(E228="","",INT((E228-SUM(MOD(DATE(YEAR(E228-MOD(E228-2,7)+3),1,2),{1E+99;7})*{1;-1})+5)/7))</f>
        <v/>
      </c>
      <c r="D228" s="16" t="str">
        <f t="shared" si="48"/>
        <v/>
      </c>
      <c r="E228" s="17"/>
      <c r="F228" s="18"/>
      <c r="G228" s="20" t="str">
        <f t="shared" si="43"/>
        <v/>
      </c>
      <c r="H228" s="18"/>
      <c r="I228" s="15" t="str">
        <f t="shared" si="44"/>
        <v/>
      </c>
      <c r="J228" s="19"/>
      <c r="K228" s="19"/>
      <c r="L228" s="20" t="str">
        <f t="shared" si="45"/>
        <v/>
      </c>
      <c r="M228" s="15" t="str">
        <f t="shared" si="46"/>
        <v/>
      </c>
      <c r="N228" s="113"/>
      <c r="O228" s="21"/>
      <c r="P228" s="21">
        <v>0</v>
      </c>
      <c r="Q228" s="22">
        <f t="shared" si="53"/>
        <v>0</v>
      </c>
      <c r="R228" s="22">
        <f t="shared" si="49"/>
        <v>0</v>
      </c>
      <c r="S228" s="39" t="str">
        <f t="shared" si="50"/>
        <v/>
      </c>
      <c r="T228" s="39" t="str">
        <f t="shared" si="51"/>
        <v/>
      </c>
      <c r="U228" s="39" t="str">
        <f t="shared" si="52"/>
        <v/>
      </c>
    </row>
    <row r="229" spans="2:21" ht="12.75" customHeight="1" x14ac:dyDescent="0.15">
      <c r="B229" s="15" t="str">
        <f t="shared" si="47"/>
        <v/>
      </c>
      <c r="C229" s="15" t="str">
        <f>IF(E229="","",INT((E229-SUM(MOD(DATE(YEAR(E229-MOD(E229-2,7)+3),1,2),{1E+99;7})*{1;-1})+5)/7))</f>
        <v/>
      </c>
      <c r="D229" s="16" t="str">
        <f t="shared" si="48"/>
        <v/>
      </c>
      <c r="E229" s="17"/>
      <c r="F229" s="18"/>
      <c r="G229" s="20" t="str">
        <f t="shared" si="43"/>
        <v/>
      </c>
      <c r="H229" s="18"/>
      <c r="I229" s="15" t="str">
        <f t="shared" si="44"/>
        <v/>
      </c>
      <c r="J229" s="19"/>
      <c r="K229" s="19"/>
      <c r="L229" s="20" t="str">
        <f t="shared" si="45"/>
        <v/>
      </c>
      <c r="M229" s="15" t="str">
        <f t="shared" si="46"/>
        <v/>
      </c>
      <c r="N229" s="113"/>
      <c r="O229" s="21"/>
      <c r="P229" s="21">
        <v>0</v>
      </c>
      <c r="Q229" s="22">
        <f t="shared" si="53"/>
        <v>0</v>
      </c>
      <c r="R229" s="22">
        <f t="shared" si="49"/>
        <v>0</v>
      </c>
      <c r="S229" s="39" t="str">
        <f t="shared" si="50"/>
        <v/>
      </c>
      <c r="T229" s="39" t="str">
        <f t="shared" si="51"/>
        <v/>
      </c>
      <c r="U229" s="39" t="str">
        <f t="shared" si="52"/>
        <v/>
      </c>
    </row>
    <row r="230" spans="2:21" ht="12.75" customHeight="1" x14ac:dyDescent="0.15">
      <c r="B230" s="15" t="str">
        <f t="shared" si="47"/>
        <v/>
      </c>
      <c r="C230" s="15" t="str">
        <f>IF(E230="","",INT((E230-SUM(MOD(DATE(YEAR(E230-MOD(E230-2,7)+3),1,2),{1E+99;7})*{1;-1})+5)/7))</f>
        <v/>
      </c>
      <c r="D230" s="16" t="str">
        <f t="shared" si="48"/>
        <v/>
      </c>
      <c r="E230" s="17"/>
      <c r="F230" s="18"/>
      <c r="G230" s="20" t="str">
        <f t="shared" si="43"/>
        <v/>
      </c>
      <c r="H230" s="18"/>
      <c r="I230" s="15" t="str">
        <f t="shared" si="44"/>
        <v/>
      </c>
      <c r="J230" s="19"/>
      <c r="K230" s="19"/>
      <c r="L230" s="20" t="str">
        <f t="shared" si="45"/>
        <v/>
      </c>
      <c r="M230" s="15" t="str">
        <f t="shared" si="46"/>
        <v/>
      </c>
      <c r="N230" s="113"/>
      <c r="O230" s="21"/>
      <c r="P230" s="21">
        <v>0</v>
      </c>
      <c r="Q230" s="22">
        <f t="shared" si="53"/>
        <v>0</v>
      </c>
      <c r="R230" s="22">
        <f t="shared" si="49"/>
        <v>0</v>
      </c>
      <c r="S230" s="39" t="str">
        <f t="shared" si="50"/>
        <v/>
      </c>
      <c r="T230" s="39" t="str">
        <f t="shared" si="51"/>
        <v/>
      </c>
      <c r="U230" s="39" t="str">
        <f t="shared" si="52"/>
        <v/>
      </c>
    </row>
    <row r="231" spans="2:21" ht="12.75" customHeight="1" x14ac:dyDescent="0.15">
      <c r="B231" s="15" t="str">
        <f t="shared" si="47"/>
        <v/>
      </c>
      <c r="C231" s="15" t="str">
        <f>IF(E231="","",INT((E231-SUM(MOD(DATE(YEAR(E231-MOD(E231-2,7)+3),1,2),{1E+99;7})*{1;-1})+5)/7))</f>
        <v/>
      </c>
      <c r="D231" s="16" t="str">
        <f t="shared" si="48"/>
        <v/>
      </c>
      <c r="E231" s="17"/>
      <c r="F231" s="18"/>
      <c r="G231" s="20" t="str">
        <f t="shared" si="43"/>
        <v/>
      </c>
      <c r="H231" s="18"/>
      <c r="I231" s="15" t="str">
        <f t="shared" si="44"/>
        <v/>
      </c>
      <c r="J231" s="19"/>
      <c r="K231" s="19"/>
      <c r="L231" s="20" t="str">
        <f t="shared" si="45"/>
        <v/>
      </c>
      <c r="M231" s="15" t="str">
        <f t="shared" si="46"/>
        <v/>
      </c>
      <c r="N231" s="113"/>
      <c r="O231" s="21"/>
      <c r="P231" s="21">
        <v>0</v>
      </c>
      <c r="Q231" s="22">
        <f t="shared" si="53"/>
        <v>0</v>
      </c>
      <c r="R231" s="22">
        <f t="shared" si="49"/>
        <v>0</v>
      </c>
      <c r="S231" s="39" t="str">
        <f t="shared" si="50"/>
        <v/>
      </c>
      <c r="T231" s="39" t="str">
        <f t="shared" si="51"/>
        <v/>
      </c>
      <c r="U231" s="39" t="str">
        <f t="shared" si="52"/>
        <v/>
      </c>
    </row>
    <row r="232" spans="2:21" ht="12.75" customHeight="1" x14ac:dyDescent="0.15">
      <c r="B232" s="15" t="str">
        <f t="shared" si="47"/>
        <v/>
      </c>
      <c r="C232" s="15" t="str">
        <f>IF(E232="","",INT((E232-SUM(MOD(DATE(YEAR(E232-MOD(E232-2,7)+3),1,2),{1E+99;7})*{1;-1})+5)/7))</f>
        <v/>
      </c>
      <c r="D232" s="16" t="str">
        <f t="shared" si="48"/>
        <v/>
      </c>
      <c r="E232" s="17"/>
      <c r="F232" s="18"/>
      <c r="G232" s="20" t="str">
        <f t="shared" si="43"/>
        <v/>
      </c>
      <c r="H232" s="18"/>
      <c r="I232" s="15" t="str">
        <f t="shared" si="44"/>
        <v/>
      </c>
      <c r="J232" s="19"/>
      <c r="K232" s="19"/>
      <c r="L232" s="20" t="str">
        <f t="shared" si="45"/>
        <v/>
      </c>
      <c r="M232" s="15" t="str">
        <f t="shared" si="46"/>
        <v/>
      </c>
      <c r="N232" s="113"/>
      <c r="O232" s="21"/>
      <c r="P232" s="21">
        <v>0</v>
      </c>
      <c r="Q232" s="22">
        <f t="shared" si="53"/>
        <v>0</v>
      </c>
      <c r="R232" s="22">
        <f t="shared" si="49"/>
        <v>0</v>
      </c>
      <c r="S232" s="39" t="str">
        <f t="shared" si="50"/>
        <v/>
      </c>
      <c r="T232" s="39" t="str">
        <f t="shared" si="51"/>
        <v/>
      </c>
      <c r="U232" s="39" t="str">
        <f t="shared" si="52"/>
        <v/>
      </c>
    </row>
    <row r="233" spans="2:21" ht="12.75" customHeight="1" x14ac:dyDescent="0.15">
      <c r="B233" s="15" t="str">
        <f t="shared" si="47"/>
        <v/>
      </c>
      <c r="C233" s="15" t="str">
        <f>IF(E233="","",INT((E233-SUM(MOD(DATE(YEAR(E233-MOD(E233-2,7)+3),1,2),{1E+99;7})*{1;-1})+5)/7))</f>
        <v/>
      </c>
      <c r="D233" s="16" t="str">
        <f t="shared" si="48"/>
        <v/>
      </c>
      <c r="E233" s="17"/>
      <c r="F233" s="18"/>
      <c r="G233" s="20" t="str">
        <f t="shared" si="43"/>
        <v/>
      </c>
      <c r="H233" s="18"/>
      <c r="I233" s="15" t="str">
        <f t="shared" si="44"/>
        <v/>
      </c>
      <c r="J233" s="19"/>
      <c r="K233" s="19"/>
      <c r="L233" s="20" t="str">
        <f t="shared" si="45"/>
        <v/>
      </c>
      <c r="M233" s="15" t="str">
        <f t="shared" si="46"/>
        <v/>
      </c>
      <c r="N233" s="113"/>
      <c r="O233" s="21"/>
      <c r="P233" s="21">
        <v>0</v>
      </c>
      <c r="Q233" s="22">
        <f t="shared" si="53"/>
        <v>0</v>
      </c>
      <c r="R233" s="22">
        <f t="shared" si="49"/>
        <v>0</v>
      </c>
      <c r="S233" s="39" t="str">
        <f t="shared" si="50"/>
        <v/>
      </c>
      <c r="T233" s="39" t="str">
        <f t="shared" si="51"/>
        <v/>
      </c>
      <c r="U233" s="39" t="str">
        <f t="shared" si="52"/>
        <v/>
      </c>
    </row>
    <row r="234" spans="2:21" ht="12.75" customHeight="1" x14ac:dyDescent="0.15">
      <c r="B234" s="15" t="str">
        <f t="shared" si="47"/>
        <v/>
      </c>
      <c r="C234" s="15" t="str">
        <f>IF(E234="","",INT((E234-SUM(MOD(DATE(YEAR(E234-MOD(E234-2,7)+3),1,2),{1E+99;7})*{1;-1})+5)/7))</f>
        <v/>
      </c>
      <c r="D234" s="16" t="str">
        <f t="shared" si="48"/>
        <v/>
      </c>
      <c r="E234" s="17"/>
      <c r="F234" s="18"/>
      <c r="G234" s="20" t="str">
        <f t="shared" si="43"/>
        <v/>
      </c>
      <c r="H234" s="18"/>
      <c r="I234" s="15" t="str">
        <f t="shared" si="44"/>
        <v/>
      </c>
      <c r="J234" s="19"/>
      <c r="K234" s="19"/>
      <c r="L234" s="20" t="str">
        <f t="shared" si="45"/>
        <v/>
      </c>
      <c r="M234" s="15" t="str">
        <f t="shared" si="46"/>
        <v/>
      </c>
      <c r="N234" s="113"/>
      <c r="O234" s="21"/>
      <c r="P234" s="21">
        <v>0</v>
      </c>
      <c r="Q234" s="22">
        <f t="shared" si="53"/>
        <v>0</v>
      </c>
      <c r="R234" s="22">
        <f t="shared" si="49"/>
        <v>0</v>
      </c>
      <c r="S234" s="39" t="str">
        <f t="shared" si="50"/>
        <v/>
      </c>
      <c r="T234" s="39" t="str">
        <f t="shared" si="51"/>
        <v/>
      </c>
      <c r="U234" s="39" t="str">
        <f t="shared" si="52"/>
        <v/>
      </c>
    </row>
    <row r="235" spans="2:21" ht="12.75" customHeight="1" x14ac:dyDescent="0.15">
      <c r="B235" s="15" t="str">
        <f t="shared" si="47"/>
        <v/>
      </c>
      <c r="C235" s="15" t="str">
        <f>IF(E235="","",INT((E235-SUM(MOD(DATE(YEAR(E235-MOD(E235-2,7)+3),1,2),{1E+99;7})*{1;-1})+5)/7))</f>
        <v/>
      </c>
      <c r="D235" s="16" t="str">
        <f t="shared" si="48"/>
        <v/>
      </c>
      <c r="E235" s="17"/>
      <c r="F235" s="18"/>
      <c r="G235" s="20" t="str">
        <f t="shared" si="43"/>
        <v/>
      </c>
      <c r="H235" s="18"/>
      <c r="I235" s="15" t="str">
        <f t="shared" si="44"/>
        <v/>
      </c>
      <c r="J235" s="19"/>
      <c r="K235" s="19"/>
      <c r="L235" s="20" t="str">
        <f t="shared" si="45"/>
        <v/>
      </c>
      <c r="M235" s="15" t="str">
        <f t="shared" si="46"/>
        <v/>
      </c>
      <c r="N235" s="113"/>
      <c r="O235" s="21"/>
      <c r="P235" s="21">
        <v>0</v>
      </c>
      <c r="Q235" s="22">
        <f t="shared" si="53"/>
        <v>0</v>
      </c>
      <c r="R235" s="22">
        <f t="shared" si="49"/>
        <v>0</v>
      </c>
      <c r="S235" s="39" t="str">
        <f t="shared" si="50"/>
        <v/>
      </c>
      <c r="T235" s="39" t="str">
        <f t="shared" si="51"/>
        <v/>
      </c>
      <c r="U235" s="39" t="str">
        <f t="shared" si="52"/>
        <v/>
      </c>
    </row>
    <row r="236" spans="2:21" ht="12.75" customHeight="1" x14ac:dyDescent="0.15">
      <c r="B236" s="15" t="str">
        <f t="shared" si="47"/>
        <v/>
      </c>
      <c r="C236" s="15" t="str">
        <f>IF(E236="","",INT((E236-SUM(MOD(DATE(YEAR(E236-MOD(E236-2,7)+3),1,2),{1E+99;7})*{1;-1})+5)/7))</f>
        <v/>
      </c>
      <c r="D236" s="16" t="str">
        <f t="shared" si="48"/>
        <v/>
      </c>
      <c r="E236" s="17"/>
      <c r="F236" s="18"/>
      <c r="G236" s="20" t="str">
        <f t="shared" si="43"/>
        <v/>
      </c>
      <c r="H236" s="18"/>
      <c r="I236" s="15" t="str">
        <f t="shared" si="44"/>
        <v/>
      </c>
      <c r="J236" s="19"/>
      <c r="K236" s="19"/>
      <c r="L236" s="20" t="str">
        <f t="shared" si="45"/>
        <v/>
      </c>
      <c r="M236" s="15" t="str">
        <f t="shared" si="46"/>
        <v/>
      </c>
      <c r="N236" s="113"/>
      <c r="O236" s="21"/>
      <c r="P236" s="21">
        <v>0</v>
      </c>
      <c r="Q236" s="22">
        <f t="shared" si="53"/>
        <v>0</v>
      </c>
      <c r="R236" s="22">
        <f t="shared" si="49"/>
        <v>0</v>
      </c>
      <c r="S236" s="39" t="str">
        <f t="shared" si="50"/>
        <v/>
      </c>
      <c r="T236" s="39" t="str">
        <f t="shared" si="51"/>
        <v/>
      </c>
      <c r="U236" s="39" t="str">
        <f t="shared" si="52"/>
        <v/>
      </c>
    </row>
    <row r="237" spans="2:21" ht="12.75" customHeight="1" x14ac:dyDescent="0.15">
      <c r="B237" s="15" t="str">
        <f t="shared" si="47"/>
        <v/>
      </c>
      <c r="C237" s="15" t="str">
        <f>IF(E237="","",INT((E237-SUM(MOD(DATE(YEAR(E237-MOD(E237-2,7)+3),1,2),{1E+99;7})*{1;-1})+5)/7))</f>
        <v/>
      </c>
      <c r="D237" s="16" t="str">
        <f t="shared" si="48"/>
        <v/>
      </c>
      <c r="E237" s="17"/>
      <c r="F237" s="18"/>
      <c r="G237" s="20" t="str">
        <f t="shared" si="43"/>
        <v/>
      </c>
      <c r="H237" s="18"/>
      <c r="I237" s="15" t="str">
        <f t="shared" si="44"/>
        <v/>
      </c>
      <c r="J237" s="19"/>
      <c r="K237" s="19"/>
      <c r="L237" s="20" t="str">
        <f t="shared" si="45"/>
        <v/>
      </c>
      <c r="M237" s="15" t="str">
        <f t="shared" si="46"/>
        <v/>
      </c>
      <c r="N237" s="113"/>
      <c r="O237" s="21"/>
      <c r="P237" s="21">
        <v>0</v>
      </c>
      <c r="Q237" s="22">
        <f t="shared" si="53"/>
        <v>0</v>
      </c>
      <c r="R237" s="22">
        <f t="shared" si="49"/>
        <v>0</v>
      </c>
      <c r="S237" s="39" t="str">
        <f t="shared" si="50"/>
        <v/>
      </c>
      <c r="T237" s="39" t="str">
        <f t="shared" si="51"/>
        <v/>
      </c>
      <c r="U237" s="39" t="str">
        <f t="shared" si="52"/>
        <v/>
      </c>
    </row>
    <row r="238" spans="2:21" ht="12.75" customHeight="1" x14ac:dyDescent="0.15">
      <c r="B238" s="15" t="str">
        <f t="shared" si="47"/>
        <v/>
      </c>
      <c r="C238" s="15" t="str">
        <f>IF(E238="","",INT((E238-SUM(MOD(DATE(YEAR(E238-MOD(E238-2,7)+3),1,2),{1E+99;7})*{1;-1})+5)/7))</f>
        <v/>
      </c>
      <c r="D238" s="16" t="str">
        <f t="shared" si="48"/>
        <v/>
      </c>
      <c r="E238" s="17"/>
      <c r="F238" s="18"/>
      <c r="G238" s="20" t="str">
        <f t="shared" si="43"/>
        <v/>
      </c>
      <c r="H238" s="18"/>
      <c r="I238" s="15" t="str">
        <f t="shared" si="44"/>
        <v/>
      </c>
      <c r="J238" s="19"/>
      <c r="K238" s="19"/>
      <c r="L238" s="20" t="str">
        <f t="shared" si="45"/>
        <v/>
      </c>
      <c r="M238" s="15" t="str">
        <f t="shared" si="46"/>
        <v/>
      </c>
      <c r="N238" s="113"/>
      <c r="O238" s="21"/>
      <c r="P238" s="21">
        <v>0</v>
      </c>
      <c r="Q238" s="22">
        <f t="shared" si="53"/>
        <v>0</v>
      </c>
      <c r="R238" s="22">
        <f t="shared" si="49"/>
        <v>0</v>
      </c>
      <c r="S238" s="39" t="str">
        <f t="shared" si="50"/>
        <v/>
      </c>
      <c r="T238" s="39" t="str">
        <f t="shared" si="51"/>
        <v/>
      </c>
      <c r="U238" s="39" t="str">
        <f t="shared" si="52"/>
        <v/>
      </c>
    </row>
    <row r="239" spans="2:21" ht="12.75" customHeight="1" x14ac:dyDescent="0.15">
      <c r="B239" s="15" t="str">
        <f t="shared" si="47"/>
        <v/>
      </c>
      <c r="C239" s="15" t="str">
        <f>IF(E239="","",INT((E239-SUM(MOD(DATE(YEAR(E239-MOD(E239-2,7)+3),1,2),{1E+99;7})*{1;-1})+5)/7))</f>
        <v/>
      </c>
      <c r="D239" s="16" t="str">
        <f t="shared" si="48"/>
        <v/>
      </c>
      <c r="E239" s="17"/>
      <c r="F239" s="18"/>
      <c r="G239" s="20" t="str">
        <f t="shared" si="43"/>
        <v/>
      </c>
      <c r="H239" s="18"/>
      <c r="I239" s="15" t="str">
        <f t="shared" si="44"/>
        <v/>
      </c>
      <c r="J239" s="19"/>
      <c r="K239" s="19"/>
      <c r="L239" s="20" t="str">
        <f t="shared" si="45"/>
        <v/>
      </c>
      <c r="M239" s="15" t="str">
        <f t="shared" si="46"/>
        <v/>
      </c>
      <c r="N239" s="113"/>
      <c r="O239" s="21"/>
      <c r="P239" s="21">
        <v>0</v>
      </c>
      <c r="Q239" s="22">
        <f t="shared" si="53"/>
        <v>0</v>
      </c>
      <c r="R239" s="22">
        <f t="shared" si="49"/>
        <v>0</v>
      </c>
      <c r="S239" s="39" t="str">
        <f t="shared" si="50"/>
        <v/>
      </c>
      <c r="T239" s="39" t="str">
        <f t="shared" si="51"/>
        <v/>
      </c>
      <c r="U239" s="39" t="str">
        <f t="shared" si="52"/>
        <v/>
      </c>
    </row>
    <row r="240" spans="2:21" ht="12.75" customHeight="1" x14ac:dyDescent="0.15">
      <c r="B240" s="15" t="str">
        <f t="shared" si="47"/>
        <v/>
      </c>
      <c r="C240" s="15" t="str">
        <f>IF(E240="","",INT((E240-SUM(MOD(DATE(YEAR(E240-MOD(E240-2,7)+3),1,2),{1E+99;7})*{1;-1})+5)/7))</f>
        <v/>
      </c>
      <c r="D240" s="16" t="str">
        <f t="shared" si="48"/>
        <v/>
      </c>
      <c r="E240" s="17"/>
      <c r="F240" s="18"/>
      <c r="G240" s="20" t="str">
        <f t="shared" si="43"/>
        <v/>
      </c>
      <c r="H240" s="18"/>
      <c r="I240" s="15" t="str">
        <f t="shared" si="44"/>
        <v/>
      </c>
      <c r="J240" s="19"/>
      <c r="K240" s="19"/>
      <c r="L240" s="20" t="str">
        <f t="shared" si="45"/>
        <v/>
      </c>
      <c r="M240" s="15" t="str">
        <f t="shared" si="46"/>
        <v/>
      </c>
      <c r="N240" s="113"/>
      <c r="O240" s="21"/>
      <c r="P240" s="21">
        <v>0</v>
      </c>
      <c r="Q240" s="22">
        <f t="shared" si="53"/>
        <v>0</v>
      </c>
      <c r="R240" s="22">
        <f t="shared" si="49"/>
        <v>0</v>
      </c>
      <c r="S240" s="39" t="str">
        <f t="shared" si="50"/>
        <v/>
      </c>
      <c r="T240" s="39" t="str">
        <f t="shared" si="51"/>
        <v/>
      </c>
      <c r="U240" s="39" t="str">
        <f t="shared" si="52"/>
        <v/>
      </c>
    </row>
    <row r="241" spans="2:21" ht="12.75" customHeight="1" x14ac:dyDescent="0.15">
      <c r="B241" s="15" t="str">
        <f t="shared" si="47"/>
        <v/>
      </c>
      <c r="C241" s="15" t="str">
        <f>IF(E241="","",INT((E241-SUM(MOD(DATE(YEAR(E241-MOD(E241-2,7)+3),1,2),{1E+99;7})*{1;-1})+5)/7))</f>
        <v/>
      </c>
      <c r="D241" s="16" t="str">
        <f t="shared" si="48"/>
        <v/>
      </c>
      <c r="E241" s="17"/>
      <c r="F241" s="18"/>
      <c r="G241" s="20" t="str">
        <f t="shared" si="43"/>
        <v/>
      </c>
      <c r="H241" s="18"/>
      <c r="I241" s="15" t="str">
        <f t="shared" si="44"/>
        <v/>
      </c>
      <c r="J241" s="19"/>
      <c r="K241" s="19"/>
      <c r="L241" s="20" t="str">
        <f t="shared" si="45"/>
        <v/>
      </c>
      <c r="M241" s="15" t="str">
        <f t="shared" si="46"/>
        <v/>
      </c>
      <c r="N241" s="113"/>
      <c r="O241" s="21"/>
      <c r="P241" s="21">
        <v>0</v>
      </c>
      <c r="Q241" s="22">
        <f t="shared" si="53"/>
        <v>0</v>
      </c>
      <c r="R241" s="22">
        <f t="shared" si="49"/>
        <v>0</v>
      </c>
      <c r="S241" s="39" t="str">
        <f t="shared" si="50"/>
        <v/>
      </c>
      <c r="T241" s="39" t="str">
        <f t="shared" si="51"/>
        <v/>
      </c>
      <c r="U241" s="39" t="str">
        <f t="shared" si="52"/>
        <v/>
      </c>
    </row>
    <row r="242" spans="2:21" ht="12.75" customHeight="1" x14ac:dyDescent="0.15">
      <c r="B242" s="15" t="str">
        <f t="shared" si="47"/>
        <v/>
      </c>
      <c r="C242" s="15" t="str">
        <f>IF(E242="","",INT((E242-SUM(MOD(DATE(YEAR(E242-MOD(E242-2,7)+3),1,2),{1E+99;7})*{1;-1})+5)/7))</f>
        <v/>
      </c>
      <c r="D242" s="16" t="str">
        <f t="shared" si="48"/>
        <v/>
      </c>
      <c r="E242" s="17"/>
      <c r="F242" s="18"/>
      <c r="G242" s="20" t="str">
        <f t="shared" si="43"/>
        <v/>
      </c>
      <c r="H242" s="18"/>
      <c r="I242" s="15" t="str">
        <f t="shared" si="44"/>
        <v/>
      </c>
      <c r="J242" s="19"/>
      <c r="K242" s="19"/>
      <c r="L242" s="20" t="str">
        <f t="shared" si="45"/>
        <v/>
      </c>
      <c r="M242" s="15" t="str">
        <f t="shared" si="46"/>
        <v/>
      </c>
      <c r="N242" s="113"/>
      <c r="O242" s="21"/>
      <c r="P242" s="21">
        <v>0</v>
      </c>
      <c r="Q242" s="22">
        <f t="shared" si="53"/>
        <v>0</v>
      </c>
      <c r="R242" s="22">
        <f t="shared" si="49"/>
        <v>0</v>
      </c>
      <c r="S242" s="39" t="str">
        <f t="shared" si="50"/>
        <v/>
      </c>
      <c r="T242" s="39" t="str">
        <f t="shared" si="51"/>
        <v/>
      </c>
      <c r="U242" s="39" t="str">
        <f t="shared" si="52"/>
        <v/>
      </c>
    </row>
    <row r="243" spans="2:21" ht="12.75" customHeight="1" x14ac:dyDescent="0.15">
      <c r="B243" s="15" t="str">
        <f t="shared" si="47"/>
        <v/>
      </c>
      <c r="C243" s="15" t="str">
        <f>IF(E243="","",INT((E243-SUM(MOD(DATE(YEAR(E243-MOD(E243-2,7)+3),1,2),{1E+99;7})*{1;-1})+5)/7))</f>
        <v/>
      </c>
      <c r="D243" s="16" t="str">
        <f t="shared" si="48"/>
        <v/>
      </c>
      <c r="E243" s="17"/>
      <c r="F243" s="18"/>
      <c r="G243" s="20" t="str">
        <f t="shared" si="43"/>
        <v/>
      </c>
      <c r="H243" s="18"/>
      <c r="I243" s="15" t="str">
        <f t="shared" si="44"/>
        <v/>
      </c>
      <c r="J243" s="19"/>
      <c r="K243" s="19"/>
      <c r="L243" s="20" t="str">
        <f t="shared" si="45"/>
        <v/>
      </c>
      <c r="M243" s="15" t="str">
        <f t="shared" si="46"/>
        <v/>
      </c>
      <c r="N243" s="113"/>
      <c r="O243" s="21"/>
      <c r="P243" s="21">
        <v>0</v>
      </c>
      <c r="Q243" s="22">
        <f t="shared" si="53"/>
        <v>0</v>
      </c>
      <c r="R243" s="22">
        <f t="shared" si="49"/>
        <v>0</v>
      </c>
      <c r="S243" s="39" t="str">
        <f t="shared" si="50"/>
        <v/>
      </c>
      <c r="T243" s="39" t="str">
        <f t="shared" si="51"/>
        <v/>
      </c>
      <c r="U243" s="39" t="str">
        <f t="shared" si="52"/>
        <v/>
      </c>
    </row>
    <row r="244" spans="2:21" ht="12.75" customHeight="1" x14ac:dyDescent="0.15">
      <c r="B244" s="15" t="str">
        <f t="shared" si="47"/>
        <v/>
      </c>
      <c r="C244" s="15" t="str">
        <f>IF(E244="","",INT((E244-SUM(MOD(DATE(YEAR(E244-MOD(E244-2,7)+3),1,2),{1E+99;7})*{1;-1})+5)/7))</f>
        <v/>
      </c>
      <c r="D244" s="16" t="str">
        <f t="shared" si="48"/>
        <v/>
      </c>
      <c r="E244" s="17"/>
      <c r="F244" s="18"/>
      <c r="G244" s="20" t="str">
        <f t="shared" si="43"/>
        <v/>
      </c>
      <c r="H244" s="18"/>
      <c r="I244" s="15" t="str">
        <f t="shared" si="44"/>
        <v/>
      </c>
      <c r="J244" s="19"/>
      <c r="K244" s="19"/>
      <c r="L244" s="20" t="str">
        <f t="shared" si="45"/>
        <v/>
      </c>
      <c r="M244" s="15" t="str">
        <f t="shared" si="46"/>
        <v/>
      </c>
      <c r="N244" s="113"/>
      <c r="O244" s="21"/>
      <c r="P244" s="21">
        <v>0</v>
      </c>
      <c r="Q244" s="22">
        <f t="shared" si="53"/>
        <v>0</v>
      </c>
      <c r="R244" s="22">
        <f t="shared" si="49"/>
        <v>0</v>
      </c>
      <c r="S244" s="39" t="str">
        <f t="shared" si="50"/>
        <v/>
      </c>
      <c r="T244" s="39" t="str">
        <f t="shared" si="51"/>
        <v/>
      </c>
      <c r="U244" s="39" t="str">
        <f t="shared" si="52"/>
        <v/>
      </c>
    </row>
    <row r="245" spans="2:21" ht="12.75" customHeight="1" x14ac:dyDescent="0.15">
      <c r="B245" s="15" t="str">
        <f t="shared" si="47"/>
        <v/>
      </c>
      <c r="C245" s="15" t="str">
        <f>IF(E245="","",INT((E245-SUM(MOD(DATE(YEAR(E245-MOD(E245-2,7)+3),1,2),{1E+99;7})*{1;-1})+5)/7))</f>
        <v/>
      </c>
      <c r="D245" s="16" t="str">
        <f t="shared" si="48"/>
        <v/>
      </c>
      <c r="E245" s="17"/>
      <c r="F245" s="18"/>
      <c r="G245" s="20" t="str">
        <f t="shared" si="43"/>
        <v/>
      </c>
      <c r="H245" s="18"/>
      <c r="I245" s="15" t="str">
        <f t="shared" si="44"/>
        <v/>
      </c>
      <c r="J245" s="19"/>
      <c r="K245" s="19"/>
      <c r="L245" s="20" t="str">
        <f t="shared" si="45"/>
        <v/>
      </c>
      <c r="M245" s="15" t="str">
        <f t="shared" si="46"/>
        <v/>
      </c>
      <c r="N245" s="113"/>
      <c r="O245" s="21"/>
      <c r="P245" s="21">
        <v>0</v>
      </c>
      <c r="Q245" s="22">
        <f t="shared" si="53"/>
        <v>0</v>
      </c>
      <c r="R245" s="22">
        <f t="shared" si="49"/>
        <v>0</v>
      </c>
      <c r="S245" s="39" t="str">
        <f t="shared" si="50"/>
        <v/>
      </c>
      <c r="T245" s="39" t="str">
        <f t="shared" si="51"/>
        <v/>
      </c>
      <c r="U245" s="39" t="str">
        <f t="shared" si="52"/>
        <v/>
      </c>
    </row>
    <row r="246" spans="2:21" ht="12.75" customHeight="1" x14ac:dyDescent="0.15">
      <c r="B246" s="15" t="str">
        <f t="shared" si="47"/>
        <v/>
      </c>
      <c r="C246" s="15" t="str">
        <f>IF(E246="","",INT((E246-SUM(MOD(DATE(YEAR(E246-MOD(E246-2,7)+3),1,2),{1E+99;7})*{1;-1})+5)/7))</f>
        <v/>
      </c>
      <c r="D246" s="16" t="str">
        <f t="shared" si="48"/>
        <v/>
      </c>
      <c r="E246" s="17"/>
      <c r="F246" s="18"/>
      <c r="G246" s="20" t="str">
        <f t="shared" si="43"/>
        <v/>
      </c>
      <c r="H246" s="18"/>
      <c r="I246" s="15" t="str">
        <f t="shared" si="44"/>
        <v/>
      </c>
      <c r="J246" s="19"/>
      <c r="K246" s="19"/>
      <c r="L246" s="20" t="str">
        <f t="shared" si="45"/>
        <v/>
      </c>
      <c r="M246" s="15" t="str">
        <f t="shared" si="46"/>
        <v/>
      </c>
      <c r="N246" s="113"/>
      <c r="O246" s="21"/>
      <c r="P246" s="21">
        <v>0</v>
      </c>
      <c r="Q246" s="22">
        <f t="shared" si="53"/>
        <v>0</v>
      </c>
      <c r="R246" s="22">
        <f t="shared" si="49"/>
        <v>0</v>
      </c>
      <c r="S246" s="39" t="str">
        <f t="shared" si="50"/>
        <v/>
      </c>
      <c r="T246" s="39" t="str">
        <f t="shared" si="51"/>
        <v/>
      </c>
      <c r="U246" s="39" t="str">
        <f t="shared" si="52"/>
        <v/>
      </c>
    </row>
    <row r="247" spans="2:21" ht="12.75" customHeight="1" x14ac:dyDescent="0.15">
      <c r="B247" s="15" t="str">
        <f t="shared" si="47"/>
        <v/>
      </c>
      <c r="C247" s="15" t="str">
        <f>IF(E247="","",INT((E247-SUM(MOD(DATE(YEAR(E247-MOD(E247-2,7)+3),1,2),{1E+99;7})*{1;-1})+5)/7))</f>
        <v/>
      </c>
      <c r="D247" s="16" t="str">
        <f t="shared" si="48"/>
        <v/>
      </c>
      <c r="E247" s="17"/>
      <c r="F247" s="18"/>
      <c r="G247" s="20" t="str">
        <f t="shared" si="43"/>
        <v/>
      </c>
      <c r="H247" s="18"/>
      <c r="I247" s="15" t="str">
        <f t="shared" si="44"/>
        <v/>
      </c>
      <c r="J247" s="19"/>
      <c r="K247" s="19"/>
      <c r="L247" s="20" t="str">
        <f t="shared" si="45"/>
        <v/>
      </c>
      <c r="M247" s="15" t="str">
        <f t="shared" si="46"/>
        <v/>
      </c>
      <c r="N247" s="113"/>
      <c r="O247" s="21"/>
      <c r="P247" s="21">
        <v>0</v>
      </c>
      <c r="Q247" s="22">
        <f t="shared" si="53"/>
        <v>0</v>
      </c>
      <c r="R247" s="22">
        <f t="shared" si="49"/>
        <v>0</v>
      </c>
      <c r="S247" s="39" t="str">
        <f t="shared" si="50"/>
        <v/>
      </c>
      <c r="T247" s="39" t="str">
        <f t="shared" si="51"/>
        <v/>
      </c>
      <c r="U247" s="39" t="str">
        <f t="shared" si="52"/>
        <v/>
      </c>
    </row>
    <row r="248" spans="2:21" ht="12.75" customHeight="1" x14ac:dyDescent="0.15">
      <c r="B248" s="15" t="str">
        <f t="shared" si="47"/>
        <v/>
      </c>
      <c r="C248" s="15" t="str">
        <f>IF(E248="","",INT((E248-SUM(MOD(DATE(YEAR(E248-MOD(E248-2,7)+3),1,2),{1E+99;7})*{1;-1})+5)/7))</f>
        <v/>
      </c>
      <c r="D248" s="16" t="str">
        <f t="shared" si="48"/>
        <v/>
      </c>
      <c r="E248" s="17"/>
      <c r="F248" s="18"/>
      <c r="G248" s="20" t="str">
        <f t="shared" si="43"/>
        <v/>
      </c>
      <c r="H248" s="18"/>
      <c r="I248" s="15" t="str">
        <f t="shared" si="44"/>
        <v/>
      </c>
      <c r="J248" s="19"/>
      <c r="K248" s="19"/>
      <c r="L248" s="20" t="str">
        <f t="shared" si="45"/>
        <v/>
      </c>
      <c r="M248" s="15" t="str">
        <f t="shared" si="46"/>
        <v/>
      </c>
      <c r="N248" s="113"/>
      <c r="O248" s="21"/>
      <c r="P248" s="21">
        <v>0</v>
      </c>
      <c r="Q248" s="22">
        <f t="shared" si="53"/>
        <v>0</v>
      </c>
      <c r="R248" s="22">
        <f t="shared" si="49"/>
        <v>0</v>
      </c>
      <c r="S248" s="39" t="str">
        <f t="shared" si="50"/>
        <v/>
      </c>
      <c r="T248" s="39" t="str">
        <f t="shared" si="51"/>
        <v/>
      </c>
      <c r="U248" s="39" t="str">
        <f t="shared" si="52"/>
        <v/>
      </c>
    </row>
    <row r="249" spans="2:21" ht="12.75" customHeight="1" x14ac:dyDescent="0.15">
      <c r="B249" s="15" t="str">
        <f t="shared" si="47"/>
        <v/>
      </c>
      <c r="C249" s="15" t="str">
        <f>IF(E249="","",INT((E249-SUM(MOD(DATE(YEAR(E249-MOD(E249-2,7)+3),1,2),{1E+99;7})*{1;-1})+5)/7))</f>
        <v/>
      </c>
      <c r="D249" s="16" t="str">
        <f t="shared" si="48"/>
        <v/>
      </c>
      <c r="E249" s="17"/>
      <c r="F249" s="18"/>
      <c r="G249" s="20" t="str">
        <f t="shared" si="43"/>
        <v/>
      </c>
      <c r="H249" s="18"/>
      <c r="I249" s="15" t="str">
        <f t="shared" si="44"/>
        <v/>
      </c>
      <c r="J249" s="19"/>
      <c r="K249" s="19"/>
      <c r="L249" s="20" t="str">
        <f t="shared" si="45"/>
        <v/>
      </c>
      <c r="M249" s="15" t="str">
        <f t="shared" si="46"/>
        <v/>
      </c>
      <c r="N249" s="113"/>
      <c r="O249" s="21"/>
      <c r="P249" s="21">
        <v>0</v>
      </c>
      <c r="Q249" s="22">
        <f t="shared" si="53"/>
        <v>0</v>
      </c>
      <c r="R249" s="22">
        <f t="shared" si="49"/>
        <v>0</v>
      </c>
      <c r="S249" s="39" t="str">
        <f t="shared" si="50"/>
        <v/>
      </c>
      <c r="T249" s="39" t="str">
        <f t="shared" si="51"/>
        <v/>
      </c>
      <c r="U249" s="39" t="str">
        <f t="shared" si="52"/>
        <v/>
      </c>
    </row>
    <row r="250" spans="2:21" ht="12.75" customHeight="1" x14ac:dyDescent="0.15">
      <c r="B250" s="15" t="str">
        <f t="shared" si="47"/>
        <v/>
      </c>
      <c r="C250" s="15" t="str">
        <f>IF(E250="","",INT((E250-SUM(MOD(DATE(YEAR(E250-MOD(E250-2,7)+3),1,2),{1E+99;7})*{1;-1})+5)/7))</f>
        <v/>
      </c>
      <c r="D250" s="16" t="str">
        <f t="shared" si="48"/>
        <v/>
      </c>
      <c r="E250" s="17"/>
      <c r="F250" s="18"/>
      <c r="G250" s="20" t="str">
        <f t="shared" si="43"/>
        <v/>
      </c>
      <c r="H250" s="18"/>
      <c r="I250" s="15" t="str">
        <f t="shared" si="44"/>
        <v/>
      </c>
      <c r="J250" s="19"/>
      <c r="K250" s="19"/>
      <c r="L250" s="20" t="str">
        <f t="shared" si="45"/>
        <v/>
      </c>
      <c r="M250" s="15" t="str">
        <f t="shared" si="46"/>
        <v/>
      </c>
      <c r="N250" s="113"/>
      <c r="O250" s="21"/>
      <c r="P250" s="21">
        <v>0</v>
      </c>
      <c r="Q250" s="22">
        <f t="shared" si="53"/>
        <v>0</v>
      </c>
      <c r="R250" s="22">
        <f t="shared" si="49"/>
        <v>0</v>
      </c>
      <c r="S250" s="39" t="str">
        <f t="shared" si="50"/>
        <v/>
      </c>
      <c r="T250" s="39" t="str">
        <f t="shared" si="51"/>
        <v/>
      </c>
      <c r="U250" s="39" t="str">
        <f t="shared" si="52"/>
        <v/>
      </c>
    </row>
    <row r="251" spans="2:21" ht="12.75" customHeight="1" x14ac:dyDescent="0.15">
      <c r="B251" s="15" t="str">
        <f t="shared" si="47"/>
        <v/>
      </c>
      <c r="C251" s="15" t="str">
        <f>IF(E251="","",INT((E251-SUM(MOD(DATE(YEAR(E251-MOD(E251-2,7)+3),1,2),{1E+99;7})*{1;-1})+5)/7))</f>
        <v/>
      </c>
      <c r="D251" s="16" t="str">
        <f t="shared" si="48"/>
        <v/>
      </c>
      <c r="E251" s="17"/>
      <c r="F251" s="18"/>
      <c r="G251" s="20" t="str">
        <f t="shared" si="43"/>
        <v/>
      </c>
      <c r="H251" s="18"/>
      <c r="I251" s="15" t="str">
        <f t="shared" si="44"/>
        <v/>
      </c>
      <c r="J251" s="19"/>
      <c r="K251" s="19"/>
      <c r="L251" s="20" t="str">
        <f t="shared" si="45"/>
        <v/>
      </c>
      <c r="M251" s="15" t="str">
        <f t="shared" si="46"/>
        <v/>
      </c>
      <c r="N251" s="113"/>
      <c r="O251" s="21"/>
      <c r="P251" s="21">
        <v>0</v>
      </c>
      <c r="Q251" s="22">
        <f t="shared" si="53"/>
        <v>0</v>
      </c>
      <c r="R251" s="22">
        <f t="shared" si="49"/>
        <v>0</v>
      </c>
      <c r="S251" s="39" t="str">
        <f t="shared" si="50"/>
        <v/>
      </c>
      <c r="T251" s="39" t="str">
        <f t="shared" si="51"/>
        <v/>
      </c>
      <c r="U251" s="39" t="str">
        <f t="shared" si="52"/>
        <v/>
      </c>
    </row>
    <row r="252" spans="2:21" ht="12.75" customHeight="1" x14ac:dyDescent="0.15">
      <c r="B252" s="15" t="str">
        <f t="shared" si="47"/>
        <v/>
      </c>
      <c r="C252" s="15" t="str">
        <f>IF(E252="","",INT((E252-SUM(MOD(DATE(YEAR(E252-MOD(E252-2,7)+3),1,2),{1E+99;7})*{1;-1})+5)/7))</f>
        <v/>
      </c>
      <c r="D252" s="16" t="str">
        <f t="shared" si="48"/>
        <v/>
      </c>
      <c r="E252" s="17"/>
      <c r="F252" s="18"/>
      <c r="G252" s="20" t="str">
        <f t="shared" si="43"/>
        <v/>
      </c>
      <c r="H252" s="18"/>
      <c r="I252" s="15" t="str">
        <f t="shared" si="44"/>
        <v/>
      </c>
      <c r="J252" s="19"/>
      <c r="K252" s="19"/>
      <c r="L252" s="20" t="str">
        <f t="shared" si="45"/>
        <v/>
      </c>
      <c r="M252" s="15" t="str">
        <f t="shared" si="46"/>
        <v/>
      </c>
      <c r="N252" s="113"/>
      <c r="O252" s="21"/>
      <c r="P252" s="21">
        <v>0</v>
      </c>
      <c r="Q252" s="22">
        <f t="shared" si="53"/>
        <v>0</v>
      </c>
      <c r="R252" s="22">
        <f t="shared" si="49"/>
        <v>0</v>
      </c>
      <c r="S252" s="39" t="str">
        <f t="shared" si="50"/>
        <v/>
      </c>
      <c r="T252" s="39" t="str">
        <f t="shared" si="51"/>
        <v/>
      </c>
      <c r="U252" s="39" t="str">
        <f t="shared" si="52"/>
        <v/>
      </c>
    </row>
    <row r="253" spans="2:21" ht="12.75" customHeight="1" x14ac:dyDescent="0.15">
      <c r="B253" s="15" t="str">
        <f t="shared" si="47"/>
        <v/>
      </c>
      <c r="C253" s="15" t="str">
        <f>IF(E253="","",INT((E253-SUM(MOD(DATE(YEAR(E253-MOD(E253-2,7)+3),1,2),{1E+99;7})*{1;-1})+5)/7))</f>
        <v/>
      </c>
      <c r="D253" s="16" t="str">
        <f t="shared" si="48"/>
        <v/>
      </c>
      <c r="E253" s="17"/>
      <c r="F253" s="18"/>
      <c r="G253" s="20" t="str">
        <f t="shared" si="43"/>
        <v/>
      </c>
      <c r="H253" s="18"/>
      <c r="I253" s="15" t="str">
        <f t="shared" si="44"/>
        <v/>
      </c>
      <c r="J253" s="19"/>
      <c r="K253" s="19"/>
      <c r="L253" s="20" t="str">
        <f t="shared" si="45"/>
        <v/>
      </c>
      <c r="M253" s="15" t="str">
        <f t="shared" si="46"/>
        <v/>
      </c>
      <c r="N253" s="113"/>
      <c r="O253" s="21"/>
      <c r="P253" s="21">
        <v>0</v>
      </c>
      <c r="Q253" s="22">
        <f t="shared" si="53"/>
        <v>0</v>
      </c>
      <c r="R253" s="22">
        <f t="shared" si="49"/>
        <v>0</v>
      </c>
      <c r="S253" s="39" t="str">
        <f t="shared" si="50"/>
        <v/>
      </c>
      <c r="T253" s="39" t="str">
        <f t="shared" si="51"/>
        <v/>
      </c>
      <c r="U253" s="39" t="str">
        <f t="shared" si="52"/>
        <v/>
      </c>
    </row>
    <row r="254" spans="2:21" ht="12.75" customHeight="1" x14ac:dyDescent="0.15">
      <c r="B254" s="15" t="str">
        <f t="shared" si="47"/>
        <v/>
      </c>
      <c r="C254" s="15" t="str">
        <f>IF(E254="","",INT((E254-SUM(MOD(DATE(YEAR(E254-MOD(E254-2,7)+3),1,2),{1E+99;7})*{1;-1})+5)/7))</f>
        <v/>
      </c>
      <c r="D254" s="16" t="str">
        <f t="shared" si="48"/>
        <v/>
      </c>
      <c r="E254" s="17"/>
      <c r="F254" s="18"/>
      <c r="G254" s="20" t="str">
        <f t="shared" si="43"/>
        <v/>
      </c>
      <c r="H254" s="18"/>
      <c r="I254" s="15" t="str">
        <f t="shared" si="44"/>
        <v/>
      </c>
      <c r="J254" s="19"/>
      <c r="K254" s="19"/>
      <c r="L254" s="20" t="str">
        <f t="shared" si="45"/>
        <v/>
      </c>
      <c r="M254" s="15" t="str">
        <f t="shared" si="46"/>
        <v/>
      </c>
      <c r="N254" s="113"/>
      <c r="O254" s="21"/>
      <c r="P254" s="21">
        <v>0</v>
      </c>
      <c r="Q254" s="22">
        <f t="shared" si="53"/>
        <v>0</v>
      </c>
      <c r="R254" s="22">
        <f t="shared" si="49"/>
        <v>0</v>
      </c>
      <c r="S254" s="39" t="str">
        <f t="shared" si="50"/>
        <v/>
      </c>
      <c r="T254" s="39" t="str">
        <f t="shared" si="51"/>
        <v/>
      </c>
      <c r="U254" s="39" t="str">
        <f t="shared" si="52"/>
        <v/>
      </c>
    </row>
    <row r="255" spans="2:21" ht="12.75" customHeight="1" x14ac:dyDescent="0.15">
      <c r="B255" s="15" t="str">
        <f t="shared" si="47"/>
        <v/>
      </c>
      <c r="C255" s="15" t="str">
        <f>IF(E255="","",INT((E255-SUM(MOD(DATE(YEAR(E255-MOD(E255-2,7)+3),1,2),{1E+99;7})*{1;-1})+5)/7))</f>
        <v/>
      </c>
      <c r="D255" s="16" t="str">
        <f t="shared" si="48"/>
        <v/>
      </c>
      <c r="E255" s="17"/>
      <c r="F255" s="18"/>
      <c r="G255" s="20" t="str">
        <f t="shared" si="43"/>
        <v/>
      </c>
      <c r="H255" s="18"/>
      <c r="I255" s="15" t="str">
        <f t="shared" si="44"/>
        <v/>
      </c>
      <c r="J255" s="19"/>
      <c r="K255" s="19"/>
      <c r="L255" s="20" t="str">
        <f t="shared" si="45"/>
        <v/>
      </c>
      <c r="M255" s="15" t="str">
        <f t="shared" si="46"/>
        <v/>
      </c>
      <c r="N255" s="113"/>
      <c r="O255" s="21"/>
      <c r="P255" s="21">
        <v>0</v>
      </c>
      <c r="Q255" s="22">
        <f t="shared" si="53"/>
        <v>0</v>
      </c>
      <c r="R255" s="22">
        <f t="shared" si="49"/>
        <v>0</v>
      </c>
      <c r="S255" s="39" t="str">
        <f t="shared" si="50"/>
        <v/>
      </c>
      <c r="T255" s="39" t="str">
        <f t="shared" si="51"/>
        <v/>
      </c>
      <c r="U255" s="39" t="str">
        <f t="shared" si="52"/>
        <v/>
      </c>
    </row>
    <row r="256" spans="2:21" ht="12.75" customHeight="1" x14ac:dyDescent="0.15">
      <c r="B256" s="15" t="str">
        <f t="shared" si="47"/>
        <v/>
      </c>
      <c r="C256" s="15" t="str">
        <f>IF(E256="","",INT((E256-SUM(MOD(DATE(YEAR(E256-MOD(E256-2,7)+3),1,2),{1E+99;7})*{1;-1})+5)/7))</f>
        <v/>
      </c>
      <c r="D256" s="16" t="str">
        <f t="shared" si="48"/>
        <v/>
      </c>
      <c r="E256" s="17"/>
      <c r="F256" s="18"/>
      <c r="G256" s="20" t="str">
        <f t="shared" si="43"/>
        <v/>
      </c>
      <c r="H256" s="18"/>
      <c r="I256" s="15" t="str">
        <f t="shared" si="44"/>
        <v/>
      </c>
      <c r="J256" s="19"/>
      <c r="K256" s="19"/>
      <c r="L256" s="20" t="str">
        <f t="shared" si="45"/>
        <v/>
      </c>
      <c r="M256" s="15" t="str">
        <f t="shared" si="46"/>
        <v/>
      </c>
      <c r="N256" s="113"/>
      <c r="O256" s="21"/>
      <c r="P256" s="21">
        <v>0</v>
      </c>
      <c r="Q256" s="22">
        <f t="shared" si="53"/>
        <v>0</v>
      </c>
      <c r="R256" s="22">
        <f t="shared" si="49"/>
        <v>0</v>
      </c>
      <c r="S256" s="39" t="str">
        <f t="shared" si="50"/>
        <v/>
      </c>
      <c r="T256" s="39" t="str">
        <f t="shared" si="51"/>
        <v/>
      </c>
      <c r="U256" s="39" t="str">
        <f t="shared" si="52"/>
        <v/>
      </c>
    </row>
    <row r="257" spans="2:21" ht="12.75" customHeight="1" x14ac:dyDescent="0.15">
      <c r="B257" s="15" t="str">
        <f t="shared" si="47"/>
        <v/>
      </c>
      <c r="C257" s="15" t="str">
        <f>IF(E257="","",INT((E257-SUM(MOD(DATE(YEAR(E257-MOD(E257-2,7)+3),1,2),{1E+99;7})*{1;-1})+5)/7))</f>
        <v/>
      </c>
      <c r="D257" s="16" t="str">
        <f t="shared" si="48"/>
        <v/>
      </c>
      <c r="E257" s="17"/>
      <c r="F257" s="18"/>
      <c r="G257" s="20" t="str">
        <f t="shared" si="43"/>
        <v/>
      </c>
      <c r="H257" s="18"/>
      <c r="I257" s="15" t="str">
        <f t="shared" si="44"/>
        <v/>
      </c>
      <c r="J257" s="19"/>
      <c r="K257" s="19"/>
      <c r="L257" s="20" t="str">
        <f t="shared" si="45"/>
        <v/>
      </c>
      <c r="M257" s="15" t="str">
        <f t="shared" si="46"/>
        <v/>
      </c>
      <c r="N257" s="113"/>
      <c r="O257" s="21"/>
      <c r="P257" s="21">
        <v>0</v>
      </c>
      <c r="Q257" s="22">
        <f t="shared" si="53"/>
        <v>0</v>
      </c>
      <c r="R257" s="22">
        <f t="shared" si="49"/>
        <v>0</v>
      </c>
      <c r="S257" s="39" t="str">
        <f t="shared" si="50"/>
        <v/>
      </c>
      <c r="T257" s="39" t="str">
        <f t="shared" si="51"/>
        <v/>
      </c>
      <c r="U257" s="39" t="str">
        <f t="shared" si="52"/>
        <v/>
      </c>
    </row>
    <row r="258" spans="2:21" ht="12.75" customHeight="1" x14ac:dyDescent="0.15">
      <c r="B258" s="15" t="str">
        <f t="shared" si="47"/>
        <v/>
      </c>
      <c r="C258" s="15" t="str">
        <f>IF(E258="","",INT((E258-SUM(MOD(DATE(YEAR(E258-MOD(E258-2,7)+3),1,2),{1E+99;7})*{1;-1})+5)/7))</f>
        <v/>
      </c>
      <c r="D258" s="16" t="str">
        <f t="shared" si="48"/>
        <v/>
      </c>
      <c r="E258" s="17"/>
      <c r="F258" s="18"/>
      <c r="G258" s="20" t="str">
        <f t="shared" si="43"/>
        <v/>
      </c>
      <c r="H258" s="18"/>
      <c r="I258" s="15" t="str">
        <f t="shared" si="44"/>
        <v/>
      </c>
      <c r="J258" s="19"/>
      <c r="K258" s="19"/>
      <c r="L258" s="20" t="str">
        <f t="shared" si="45"/>
        <v/>
      </c>
      <c r="M258" s="15" t="str">
        <f t="shared" si="46"/>
        <v/>
      </c>
      <c r="N258" s="113"/>
      <c r="O258" s="21"/>
      <c r="P258" s="21">
        <v>0</v>
      </c>
      <c r="Q258" s="22">
        <f t="shared" si="53"/>
        <v>0</v>
      </c>
      <c r="R258" s="22">
        <f t="shared" si="49"/>
        <v>0</v>
      </c>
      <c r="S258" s="39" t="str">
        <f t="shared" si="50"/>
        <v/>
      </c>
      <c r="T258" s="39" t="str">
        <f t="shared" si="51"/>
        <v/>
      </c>
      <c r="U258" s="39" t="str">
        <f t="shared" si="52"/>
        <v/>
      </c>
    </row>
    <row r="259" spans="2:21" ht="12.75" customHeight="1" x14ac:dyDescent="0.15">
      <c r="B259" s="15" t="str">
        <f t="shared" si="47"/>
        <v/>
      </c>
      <c r="C259" s="15" t="str">
        <f>IF(E259="","",INT((E259-SUM(MOD(DATE(YEAR(E259-MOD(E259-2,7)+3),1,2),{1E+99;7})*{1;-1})+5)/7))</f>
        <v/>
      </c>
      <c r="D259" s="16" t="str">
        <f t="shared" si="48"/>
        <v/>
      </c>
      <c r="E259" s="17"/>
      <c r="F259" s="18"/>
      <c r="G259" s="20" t="str">
        <f t="shared" si="43"/>
        <v/>
      </c>
      <c r="H259" s="18"/>
      <c r="I259" s="15" t="str">
        <f t="shared" si="44"/>
        <v/>
      </c>
      <c r="J259" s="19"/>
      <c r="K259" s="19"/>
      <c r="L259" s="20" t="str">
        <f t="shared" si="45"/>
        <v/>
      </c>
      <c r="M259" s="15" t="str">
        <f t="shared" si="46"/>
        <v/>
      </c>
      <c r="N259" s="113"/>
      <c r="O259" s="21"/>
      <c r="P259" s="21">
        <v>0</v>
      </c>
      <c r="Q259" s="22">
        <f t="shared" si="53"/>
        <v>0</v>
      </c>
      <c r="R259" s="22">
        <f t="shared" si="49"/>
        <v>0</v>
      </c>
      <c r="S259" s="39" t="str">
        <f t="shared" si="50"/>
        <v/>
      </c>
      <c r="T259" s="39" t="str">
        <f t="shared" si="51"/>
        <v/>
      </c>
      <c r="U259" s="39" t="str">
        <f t="shared" si="52"/>
        <v/>
      </c>
    </row>
    <row r="260" spans="2:21" ht="12.75" customHeight="1" x14ac:dyDescent="0.15">
      <c r="B260" s="15" t="str">
        <f t="shared" si="47"/>
        <v/>
      </c>
      <c r="C260" s="15" t="str">
        <f>IF(E260="","",INT((E260-SUM(MOD(DATE(YEAR(E260-MOD(E260-2,7)+3),1,2),{1E+99;7})*{1;-1})+5)/7))</f>
        <v/>
      </c>
      <c r="D260" s="16" t="str">
        <f t="shared" si="48"/>
        <v/>
      </c>
      <c r="E260" s="17"/>
      <c r="F260" s="18"/>
      <c r="G260" s="20" t="str">
        <f t="shared" si="43"/>
        <v/>
      </c>
      <c r="H260" s="18"/>
      <c r="I260" s="15" t="str">
        <f t="shared" si="44"/>
        <v/>
      </c>
      <c r="J260" s="19"/>
      <c r="K260" s="19"/>
      <c r="L260" s="20" t="str">
        <f t="shared" si="45"/>
        <v/>
      </c>
      <c r="M260" s="15" t="str">
        <f t="shared" si="46"/>
        <v/>
      </c>
      <c r="N260" s="113"/>
      <c r="O260" s="21"/>
      <c r="P260" s="21">
        <v>0</v>
      </c>
      <c r="Q260" s="22">
        <f t="shared" si="53"/>
        <v>0</v>
      </c>
      <c r="R260" s="22">
        <f t="shared" si="49"/>
        <v>0</v>
      </c>
      <c r="S260" s="39" t="str">
        <f t="shared" si="50"/>
        <v/>
      </c>
      <c r="T260" s="39" t="str">
        <f t="shared" si="51"/>
        <v/>
      </c>
      <c r="U260" s="39" t="str">
        <f t="shared" si="52"/>
        <v/>
      </c>
    </row>
    <row r="261" spans="2:21" ht="12.75" customHeight="1" x14ac:dyDescent="0.15">
      <c r="B261" s="15" t="str">
        <f t="shared" si="47"/>
        <v/>
      </c>
      <c r="C261" s="15" t="str">
        <f>IF(E261="","",INT((E261-SUM(MOD(DATE(YEAR(E261-MOD(E261-2,7)+3),1,2),{1E+99;7})*{1;-1})+5)/7))</f>
        <v/>
      </c>
      <c r="D261" s="16" t="str">
        <f t="shared" si="48"/>
        <v/>
      </c>
      <c r="E261" s="17"/>
      <c r="F261" s="18"/>
      <c r="G261" s="20" t="str">
        <f t="shared" si="43"/>
        <v/>
      </c>
      <c r="H261" s="18"/>
      <c r="I261" s="15" t="str">
        <f t="shared" si="44"/>
        <v/>
      </c>
      <c r="J261" s="19"/>
      <c r="K261" s="19"/>
      <c r="L261" s="20" t="str">
        <f t="shared" si="45"/>
        <v/>
      </c>
      <c r="M261" s="15" t="str">
        <f t="shared" si="46"/>
        <v/>
      </c>
      <c r="N261" s="113"/>
      <c r="O261" s="21"/>
      <c r="P261" s="21">
        <v>0</v>
      </c>
      <c r="Q261" s="22">
        <f t="shared" si="53"/>
        <v>0</v>
      </c>
      <c r="R261" s="22">
        <f t="shared" si="49"/>
        <v>0</v>
      </c>
      <c r="S261" s="39" t="str">
        <f t="shared" si="50"/>
        <v/>
      </c>
      <c r="T261" s="39" t="str">
        <f t="shared" si="51"/>
        <v/>
      </c>
      <c r="U261" s="39" t="str">
        <f t="shared" si="52"/>
        <v/>
      </c>
    </row>
    <row r="262" spans="2:21" ht="12.75" customHeight="1" x14ac:dyDescent="0.15">
      <c r="B262" s="15" t="str">
        <f t="shared" si="47"/>
        <v/>
      </c>
      <c r="C262" s="15" t="str">
        <f>IF(E262="","",INT((E262-SUM(MOD(DATE(YEAR(E262-MOD(E262-2,7)+3),1,2),{1E+99;7})*{1;-1})+5)/7))</f>
        <v/>
      </c>
      <c r="D262" s="16" t="str">
        <f t="shared" si="48"/>
        <v/>
      </c>
      <c r="E262" s="17"/>
      <c r="F262" s="18"/>
      <c r="G262" s="20" t="str">
        <f t="shared" ref="G262:G325" si="54">IF(ISERROR(VLOOKUP(F262,TabelKlanten,2,FALSE)),"",VLOOKUP(F262,TabelKlanten,2,FALSE))</f>
        <v/>
      </c>
      <c r="H262" s="18"/>
      <c r="I262" s="15" t="str">
        <f t="shared" ref="I262:I325" si="55">IF(ISERROR(VLOOKUP(H262,TabelProjecten,2,FALSE)),"",VLOOKUP(H262,TabelProjecten,2,FALSE))</f>
        <v/>
      </c>
      <c r="J262" s="19"/>
      <c r="K262" s="19"/>
      <c r="L262" s="20" t="str">
        <f t="shared" ref="L262:L325" si="56">IF(ISERROR(VLOOKUP(K262,UrenTabel,3,FALSE)),"",VLOOKUP(K262,UrenTabel,3,FALSE))</f>
        <v/>
      </c>
      <c r="M262" s="15" t="str">
        <f t="shared" ref="M262:M325" si="57">IF(ISERROR(VLOOKUP(K262,UrenTabel,2,FALSE)),"",VLOOKUP(K262,UrenTabel,2,FALSE))</f>
        <v/>
      </c>
      <c r="N262" s="113"/>
      <c r="O262" s="21"/>
      <c r="P262" s="21">
        <v>0</v>
      </c>
      <c r="Q262" s="22">
        <f t="shared" si="53"/>
        <v>0</v>
      </c>
      <c r="R262" s="22">
        <f t="shared" si="49"/>
        <v>0</v>
      </c>
      <c r="S262" s="39" t="str">
        <f t="shared" si="50"/>
        <v/>
      </c>
      <c r="T262" s="39" t="str">
        <f t="shared" si="51"/>
        <v/>
      </c>
      <c r="U262" s="39" t="str">
        <f t="shared" si="52"/>
        <v/>
      </c>
    </row>
    <row r="263" spans="2:21" ht="12.75" customHeight="1" x14ac:dyDescent="0.15">
      <c r="B263" s="15" t="str">
        <f t="shared" ref="B263:B326" si="58">IF(E263="","",MONTH(E263))</f>
        <v/>
      </c>
      <c r="C263" s="15" t="str">
        <f>IF(E263="","",INT((E263-SUM(MOD(DATE(YEAR(E263-MOD(E263-2,7)+3),1,2),{1E+99;7})*{1;-1})+5)/7))</f>
        <v/>
      </c>
      <c r="D263" s="16" t="str">
        <f t="shared" ref="D263:D326" si="59">IF(E263="","",E263)</f>
        <v/>
      </c>
      <c r="E263" s="17"/>
      <c r="F263" s="18"/>
      <c r="G263" s="20" t="str">
        <f t="shared" si="54"/>
        <v/>
      </c>
      <c r="H263" s="18"/>
      <c r="I263" s="15" t="str">
        <f t="shared" si="55"/>
        <v/>
      </c>
      <c r="J263" s="19"/>
      <c r="K263" s="19"/>
      <c r="L263" s="20" t="str">
        <f t="shared" si="56"/>
        <v/>
      </c>
      <c r="M263" s="15" t="str">
        <f t="shared" si="57"/>
        <v/>
      </c>
      <c r="N263" s="113"/>
      <c r="O263" s="21"/>
      <c r="P263" s="21">
        <v>0</v>
      </c>
      <c r="Q263" s="22">
        <f t="shared" si="53"/>
        <v>0</v>
      </c>
      <c r="R263" s="22">
        <f t="shared" si="49"/>
        <v>0</v>
      </c>
      <c r="S263" s="39" t="str">
        <f t="shared" si="50"/>
        <v/>
      </c>
      <c r="T263" s="39" t="str">
        <f t="shared" si="51"/>
        <v/>
      </c>
      <c r="U263" s="39" t="str">
        <f t="shared" si="52"/>
        <v/>
      </c>
    </row>
    <row r="264" spans="2:21" ht="12.75" customHeight="1" x14ac:dyDescent="0.15">
      <c r="B264" s="15" t="str">
        <f t="shared" si="58"/>
        <v/>
      </c>
      <c r="C264" s="15" t="str">
        <f>IF(E264="","",INT((E264-SUM(MOD(DATE(YEAR(E264-MOD(E264-2,7)+3),1,2),{1E+99;7})*{1;-1})+5)/7))</f>
        <v/>
      </c>
      <c r="D264" s="16" t="str">
        <f t="shared" si="59"/>
        <v/>
      </c>
      <c r="E264" s="17"/>
      <c r="F264" s="18"/>
      <c r="G264" s="20" t="str">
        <f t="shared" si="54"/>
        <v/>
      </c>
      <c r="H264" s="18"/>
      <c r="I264" s="15" t="str">
        <f t="shared" si="55"/>
        <v/>
      </c>
      <c r="J264" s="19"/>
      <c r="K264" s="19"/>
      <c r="L264" s="20" t="str">
        <f t="shared" si="56"/>
        <v/>
      </c>
      <c r="M264" s="15" t="str">
        <f t="shared" si="57"/>
        <v/>
      </c>
      <c r="N264" s="113"/>
      <c r="O264" s="21"/>
      <c r="P264" s="21">
        <v>0</v>
      </c>
      <c r="Q264" s="22">
        <f t="shared" si="53"/>
        <v>0</v>
      </c>
      <c r="R264" s="22">
        <f t="shared" si="49"/>
        <v>0</v>
      </c>
      <c r="S264" s="39" t="str">
        <f t="shared" si="50"/>
        <v/>
      </c>
      <c r="T264" s="39" t="str">
        <f t="shared" si="51"/>
        <v/>
      </c>
      <c r="U264" s="39" t="str">
        <f t="shared" si="52"/>
        <v/>
      </c>
    </row>
    <row r="265" spans="2:21" ht="12.75" customHeight="1" x14ac:dyDescent="0.15">
      <c r="B265" s="15" t="str">
        <f t="shared" si="58"/>
        <v/>
      </c>
      <c r="C265" s="15" t="str">
        <f>IF(E265="","",INT((E265-SUM(MOD(DATE(YEAR(E265-MOD(E265-2,7)+3),1,2),{1E+99;7})*{1;-1})+5)/7))</f>
        <v/>
      </c>
      <c r="D265" s="16" t="str">
        <f t="shared" si="59"/>
        <v/>
      </c>
      <c r="E265" s="17"/>
      <c r="F265" s="18"/>
      <c r="G265" s="20" t="str">
        <f t="shared" si="54"/>
        <v/>
      </c>
      <c r="H265" s="18"/>
      <c r="I265" s="15" t="str">
        <f t="shared" si="55"/>
        <v/>
      </c>
      <c r="J265" s="19"/>
      <c r="K265" s="19"/>
      <c r="L265" s="20" t="str">
        <f t="shared" si="56"/>
        <v/>
      </c>
      <c r="M265" s="15" t="str">
        <f t="shared" si="57"/>
        <v/>
      </c>
      <c r="N265" s="113"/>
      <c r="O265" s="21"/>
      <c r="P265" s="21">
        <v>0</v>
      </c>
      <c r="Q265" s="22">
        <f t="shared" si="53"/>
        <v>0</v>
      </c>
      <c r="R265" s="22">
        <f t="shared" si="49"/>
        <v>0</v>
      </c>
      <c r="S265" s="39" t="str">
        <f t="shared" si="50"/>
        <v/>
      </c>
      <c r="T265" s="39" t="str">
        <f t="shared" si="51"/>
        <v/>
      </c>
      <c r="U265" s="39" t="str">
        <f t="shared" si="52"/>
        <v/>
      </c>
    </row>
    <row r="266" spans="2:21" ht="12.75" customHeight="1" x14ac:dyDescent="0.15">
      <c r="B266" s="15" t="str">
        <f t="shared" si="58"/>
        <v/>
      </c>
      <c r="C266" s="15" t="str">
        <f>IF(E266="","",INT((E266-SUM(MOD(DATE(YEAR(E266-MOD(E266-2,7)+3),1,2),{1E+99;7})*{1;-1})+5)/7))</f>
        <v/>
      </c>
      <c r="D266" s="16" t="str">
        <f t="shared" si="59"/>
        <v/>
      </c>
      <c r="E266" s="17"/>
      <c r="F266" s="18"/>
      <c r="G266" s="20" t="str">
        <f t="shared" si="54"/>
        <v/>
      </c>
      <c r="H266" s="18"/>
      <c r="I266" s="15" t="str">
        <f t="shared" si="55"/>
        <v/>
      </c>
      <c r="J266" s="19"/>
      <c r="K266" s="19"/>
      <c r="L266" s="20" t="str">
        <f t="shared" si="56"/>
        <v/>
      </c>
      <c r="M266" s="15" t="str">
        <f t="shared" si="57"/>
        <v/>
      </c>
      <c r="N266" s="113"/>
      <c r="O266" s="21"/>
      <c r="P266" s="21">
        <v>0</v>
      </c>
      <c r="Q266" s="22">
        <f t="shared" si="53"/>
        <v>0</v>
      </c>
      <c r="R266" s="22">
        <f t="shared" si="49"/>
        <v>0</v>
      </c>
      <c r="S266" s="39" t="str">
        <f t="shared" si="50"/>
        <v/>
      </c>
      <c r="T266" s="39" t="str">
        <f t="shared" si="51"/>
        <v/>
      </c>
      <c r="U266" s="39" t="str">
        <f t="shared" si="52"/>
        <v/>
      </c>
    </row>
    <row r="267" spans="2:21" ht="12.75" customHeight="1" x14ac:dyDescent="0.15">
      <c r="B267" s="15" t="str">
        <f t="shared" si="58"/>
        <v/>
      </c>
      <c r="C267" s="15" t="str">
        <f>IF(E267="","",INT((E267-SUM(MOD(DATE(YEAR(E267-MOD(E267-2,7)+3),1,2),{1E+99;7})*{1;-1})+5)/7))</f>
        <v/>
      </c>
      <c r="D267" s="16" t="str">
        <f t="shared" si="59"/>
        <v/>
      </c>
      <c r="E267" s="17"/>
      <c r="F267" s="18"/>
      <c r="G267" s="20" t="str">
        <f t="shared" si="54"/>
        <v/>
      </c>
      <c r="H267" s="18"/>
      <c r="I267" s="15" t="str">
        <f t="shared" si="55"/>
        <v/>
      </c>
      <c r="J267" s="19"/>
      <c r="K267" s="19"/>
      <c r="L267" s="20" t="str">
        <f t="shared" si="56"/>
        <v/>
      </c>
      <c r="M267" s="15" t="str">
        <f t="shared" si="57"/>
        <v/>
      </c>
      <c r="N267" s="113"/>
      <c r="O267" s="21"/>
      <c r="P267" s="21">
        <v>0</v>
      </c>
      <c r="Q267" s="22">
        <f t="shared" si="53"/>
        <v>0</v>
      </c>
      <c r="R267" s="22">
        <f t="shared" si="49"/>
        <v>0</v>
      </c>
      <c r="S267" s="39" t="str">
        <f t="shared" si="50"/>
        <v/>
      </c>
      <c r="T267" s="39" t="str">
        <f t="shared" si="51"/>
        <v/>
      </c>
      <c r="U267" s="39" t="str">
        <f t="shared" si="52"/>
        <v/>
      </c>
    </row>
    <row r="268" spans="2:21" ht="12.75" customHeight="1" x14ac:dyDescent="0.15">
      <c r="B268" s="15" t="str">
        <f t="shared" si="58"/>
        <v/>
      </c>
      <c r="C268" s="15" t="str">
        <f>IF(E268="","",INT((E268-SUM(MOD(DATE(YEAR(E268-MOD(E268-2,7)+3),1,2),{1E+99;7})*{1;-1})+5)/7))</f>
        <v/>
      </c>
      <c r="D268" s="16" t="str">
        <f t="shared" si="59"/>
        <v/>
      </c>
      <c r="E268" s="17"/>
      <c r="F268" s="18"/>
      <c r="G268" s="20" t="str">
        <f t="shared" si="54"/>
        <v/>
      </c>
      <c r="H268" s="18"/>
      <c r="I268" s="15" t="str">
        <f t="shared" si="55"/>
        <v/>
      </c>
      <c r="J268" s="19"/>
      <c r="K268" s="19"/>
      <c r="L268" s="20" t="str">
        <f t="shared" si="56"/>
        <v/>
      </c>
      <c r="M268" s="15" t="str">
        <f t="shared" si="57"/>
        <v/>
      </c>
      <c r="N268" s="113"/>
      <c r="O268" s="21"/>
      <c r="P268" s="21">
        <v>0</v>
      </c>
      <c r="Q268" s="22">
        <f t="shared" si="53"/>
        <v>0</v>
      </c>
      <c r="R268" s="22">
        <f t="shared" si="49"/>
        <v>0</v>
      </c>
      <c r="S268" s="39" t="str">
        <f t="shared" si="50"/>
        <v/>
      </c>
      <c r="T268" s="39" t="str">
        <f t="shared" si="51"/>
        <v/>
      </c>
      <c r="U268" s="39" t="str">
        <f t="shared" si="52"/>
        <v/>
      </c>
    </row>
    <row r="269" spans="2:21" ht="12.75" customHeight="1" x14ac:dyDescent="0.15">
      <c r="B269" s="15" t="str">
        <f t="shared" si="58"/>
        <v/>
      </c>
      <c r="C269" s="15" t="str">
        <f>IF(E269="","",INT((E269-SUM(MOD(DATE(YEAR(E269-MOD(E269-2,7)+3),1,2),{1E+99;7})*{1;-1})+5)/7))</f>
        <v/>
      </c>
      <c r="D269" s="16" t="str">
        <f t="shared" si="59"/>
        <v/>
      </c>
      <c r="E269" s="17"/>
      <c r="F269" s="18"/>
      <c r="G269" s="20" t="str">
        <f t="shared" si="54"/>
        <v/>
      </c>
      <c r="H269" s="18"/>
      <c r="I269" s="15" t="str">
        <f t="shared" si="55"/>
        <v/>
      </c>
      <c r="J269" s="19"/>
      <c r="K269" s="19"/>
      <c r="L269" s="20" t="str">
        <f t="shared" si="56"/>
        <v/>
      </c>
      <c r="M269" s="15" t="str">
        <f t="shared" si="57"/>
        <v/>
      </c>
      <c r="N269" s="113"/>
      <c r="O269" s="21"/>
      <c r="P269" s="21">
        <v>0</v>
      </c>
      <c r="Q269" s="22">
        <f t="shared" si="53"/>
        <v>0</v>
      </c>
      <c r="R269" s="22">
        <f t="shared" si="49"/>
        <v>0</v>
      </c>
      <c r="S269" s="39" t="str">
        <f t="shared" si="50"/>
        <v/>
      </c>
      <c r="T269" s="39" t="str">
        <f t="shared" si="51"/>
        <v/>
      </c>
      <c r="U269" s="39" t="str">
        <f t="shared" si="52"/>
        <v/>
      </c>
    </row>
    <row r="270" spans="2:21" ht="12.75" customHeight="1" x14ac:dyDescent="0.15">
      <c r="B270" s="15" t="str">
        <f t="shared" si="58"/>
        <v/>
      </c>
      <c r="C270" s="15" t="str">
        <f>IF(E270="","",INT((E270-SUM(MOD(DATE(YEAR(E270-MOD(E270-2,7)+3),1,2),{1E+99;7})*{1;-1})+5)/7))</f>
        <v/>
      </c>
      <c r="D270" s="16" t="str">
        <f t="shared" si="59"/>
        <v/>
      </c>
      <c r="E270" s="17"/>
      <c r="F270" s="18"/>
      <c r="G270" s="20" t="str">
        <f t="shared" si="54"/>
        <v/>
      </c>
      <c r="H270" s="18"/>
      <c r="I270" s="15" t="str">
        <f t="shared" si="55"/>
        <v/>
      </c>
      <c r="J270" s="19"/>
      <c r="K270" s="19"/>
      <c r="L270" s="20" t="str">
        <f t="shared" si="56"/>
        <v/>
      </c>
      <c r="M270" s="15" t="str">
        <f t="shared" si="57"/>
        <v/>
      </c>
      <c r="N270" s="113"/>
      <c r="O270" s="21"/>
      <c r="P270" s="21">
        <v>0</v>
      </c>
      <c r="Q270" s="22">
        <f t="shared" si="53"/>
        <v>0</v>
      </c>
      <c r="R270" s="22">
        <f t="shared" si="49"/>
        <v>0</v>
      </c>
      <c r="S270" s="39" t="str">
        <f t="shared" si="50"/>
        <v/>
      </c>
      <c r="T270" s="39" t="str">
        <f t="shared" si="51"/>
        <v/>
      </c>
      <c r="U270" s="39" t="str">
        <f t="shared" si="52"/>
        <v/>
      </c>
    </row>
    <row r="271" spans="2:21" ht="12.75" customHeight="1" x14ac:dyDescent="0.15">
      <c r="B271" s="15" t="str">
        <f t="shared" si="58"/>
        <v/>
      </c>
      <c r="C271" s="15" t="str">
        <f>IF(E271="","",INT((E271-SUM(MOD(DATE(YEAR(E271-MOD(E271-2,7)+3),1,2),{1E+99;7})*{1;-1})+5)/7))</f>
        <v/>
      </c>
      <c r="D271" s="16" t="str">
        <f t="shared" si="59"/>
        <v/>
      </c>
      <c r="E271" s="17"/>
      <c r="F271" s="18"/>
      <c r="G271" s="20" t="str">
        <f t="shared" si="54"/>
        <v/>
      </c>
      <c r="H271" s="18"/>
      <c r="I271" s="15" t="str">
        <f t="shared" si="55"/>
        <v/>
      </c>
      <c r="J271" s="19"/>
      <c r="K271" s="19"/>
      <c r="L271" s="20" t="str">
        <f t="shared" si="56"/>
        <v/>
      </c>
      <c r="M271" s="15" t="str">
        <f t="shared" si="57"/>
        <v/>
      </c>
      <c r="N271" s="113"/>
      <c r="O271" s="21"/>
      <c r="P271" s="21">
        <v>0</v>
      </c>
      <c r="Q271" s="22">
        <f t="shared" si="53"/>
        <v>0</v>
      </c>
      <c r="R271" s="22">
        <f t="shared" si="49"/>
        <v>0</v>
      </c>
      <c r="S271" s="39" t="str">
        <f t="shared" si="50"/>
        <v/>
      </c>
      <c r="T271" s="39" t="str">
        <f t="shared" si="51"/>
        <v/>
      </c>
      <c r="U271" s="39" t="str">
        <f t="shared" si="52"/>
        <v/>
      </c>
    </row>
    <row r="272" spans="2:21" ht="12.75" customHeight="1" x14ac:dyDescent="0.15">
      <c r="B272" s="15" t="str">
        <f t="shared" si="58"/>
        <v/>
      </c>
      <c r="C272" s="15" t="str">
        <f>IF(E272="","",INT((E272-SUM(MOD(DATE(YEAR(E272-MOD(E272-2,7)+3),1,2),{1E+99;7})*{1;-1})+5)/7))</f>
        <v/>
      </c>
      <c r="D272" s="16" t="str">
        <f t="shared" si="59"/>
        <v/>
      </c>
      <c r="E272" s="17"/>
      <c r="F272" s="18"/>
      <c r="G272" s="20" t="str">
        <f t="shared" si="54"/>
        <v/>
      </c>
      <c r="H272" s="18"/>
      <c r="I272" s="15" t="str">
        <f t="shared" si="55"/>
        <v/>
      </c>
      <c r="J272" s="19"/>
      <c r="K272" s="19"/>
      <c r="L272" s="20" t="str">
        <f t="shared" si="56"/>
        <v/>
      </c>
      <c r="M272" s="15" t="str">
        <f t="shared" si="57"/>
        <v/>
      </c>
      <c r="N272" s="113"/>
      <c r="O272" s="21"/>
      <c r="P272" s="21">
        <v>0</v>
      </c>
      <c r="Q272" s="22">
        <f t="shared" si="53"/>
        <v>0</v>
      </c>
      <c r="R272" s="22">
        <f t="shared" si="49"/>
        <v>0</v>
      </c>
      <c r="S272" s="39" t="str">
        <f t="shared" si="50"/>
        <v/>
      </c>
      <c r="T272" s="39" t="str">
        <f t="shared" si="51"/>
        <v/>
      </c>
      <c r="U272" s="39" t="str">
        <f t="shared" si="52"/>
        <v/>
      </c>
    </row>
    <row r="273" spans="2:21" ht="12.75" customHeight="1" x14ac:dyDescent="0.15">
      <c r="B273" s="15" t="str">
        <f t="shared" si="58"/>
        <v/>
      </c>
      <c r="C273" s="15" t="str">
        <f>IF(E273="","",INT((E273-SUM(MOD(DATE(YEAR(E273-MOD(E273-2,7)+3),1,2),{1E+99;7})*{1;-1})+5)/7))</f>
        <v/>
      </c>
      <c r="D273" s="16" t="str">
        <f t="shared" si="59"/>
        <v/>
      </c>
      <c r="E273" s="17"/>
      <c r="F273" s="18"/>
      <c r="G273" s="20" t="str">
        <f t="shared" si="54"/>
        <v/>
      </c>
      <c r="H273" s="18"/>
      <c r="I273" s="15" t="str">
        <f t="shared" si="55"/>
        <v/>
      </c>
      <c r="J273" s="19"/>
      <c r="K273" s="19"/>
      <c r="L273" s="20" t="str">
        <f t="shared" si="56"/>
        <v/>
      </c>
      <c r="M273" s="15" t="str">
        <f t="shared" si="57"/>
        <v/>
      </c>
      <c r="N273" s="113"/>
      <c r="O273" s="21"/>
      <c r="P273" s="21">
        <v>0</v>
      </c>
      <c r="Q273" s="22">
        <f t="shared" si="53"/>
        <v>0</v>
      </c>
      <c r="R273" s="22">
        <f t="shared" si="49"/>
        <v>0</v>
      </c>
      <c r="S273" s="39" t="str">
        <f t="shared" si="50"/>
        <v/>
      </c>
      <c r="T273" s="39" t="str">
        <f t="shared" si="51"/>
        <v/>
      </c>
      <c r="U273" s="39" t="str">
        <f t="shared" si="52"/>
        <v/>
      </c>
    </row>
    <row r="274" spans="2:21" ht="12.75" customHeight="1" x14ac:dyDescent="0.15">
      <c r="B274" s="15" t="str">
        <f t="shared" si="58"/>
        <v/>
      </c>
      <c r="C274" s="15" t="str">
        <f>IF(E274="","",INT((E274-SUM(MOD(DATE(YEAR(E274-MOD(E274-2,7)+3),1,2),{1E+99;7})*{1;-1})+5)/7))</f>
        <v/>
      </c>
      <c r="D274" s="16" t="str">
        <f t="shared" si="59"/>
        <v/>
      </c>
      <c r="E274" s="17"/>
      <c r="F274" s="18"/>
      <c r="G274" s="20" t="str">
        <f t="shared" si="54"/>
        <v/>
      </c>
      <c r="H274" s="18"/>
      <c r="I274" s="15" t="str">
        <f t="shared" si="55"/>
        <v/>
      </c>
      <c r="J274" s="19"/>
      <c r="K274" s="19"/>
      <c r="L274" s="20" t="str">
        <f t="shared" si="56"/>
        <v/>
      </c>
      <c r="M274" s="15" t="str">
        <f t="shared" si="57"/>
        <v/>
      </c>
      <c r="N274" s="113"/>
      <c r="O274" s="21"/>
      <c r="P274" s="21">
        <v>0</v>
      </c>
      <c r="Q274" s="22">
        <f t="shared" si="53"/>
        <v>0</v>
      </c>
      <c r="R274" s="22">
        <f t="shared" si="49"/>
        <v>0</v>
      </c>
      <c r="S274" s="39" t="str">
        <f t="shared" si="50"/>
        <v/>
      </c>
      <c r="T274" s="39" t="str">
        <f t="shared" si="51"/>
        <v/>
      </c>
      <c r="U274" s="39" t="str">
        <f t="shared" si="52"/>
        <v/>
      </c>
    </row>
    <row r="275" spans="2:21" ht="12.75" customHeight="1" x14ac:dyDescent="0.15">
      <c r="B275" s="15" t="str">
        <f t="shared" si="58"/>
        <v/>
      </c>
      <c r="C275" s="15" t="str">
        <f>IF(E275="","",INT((E275-SUM(MOD(DATE(YEAR(E275-MOD(E275-2,7)+3),1,2),{1E+99;7})*{1;-1})+5)/7))</f>
        <v/>
      </c>
      <c r="D275" s="16" t="str">
        <f t="shared" si="59"/>
        <v/>
      </c>
      <c r="E275" s="17"/>
      <c r="F275" s="18"/>
      <c r="G275" s="20" t="str">
        <f t="shared" si="54"/>
        <v/>
      </c>
      <c r="H275" s="18"/>
      <c r="I275" s="15" t="str">
        <f t="shared" si="55"/>
        <v/>
      </c>
      <c r="J275" s="19"/>
      <c r="K275" s="19"/>
      <c r="L275" s="20" t="str">
        <f t="shared" si="56"/>
        <v/>
      </c>
      <c r="M275" s="15" t="str">
        <f t="shared" si="57"/>
        <v/>
      </c>
      <c r="N275" s="113"/>
      <c r="O275" s="21"/>
      <c r="P275" s="21">
        <v>0</v>
      </c>
      <c r="Q275" s="22">
        <f t="shared" si="53"/>
        <v>0</v>
      </c>
      <c r="R275" s="22">
        <f t="shared" si="49"/>
        <v>0</v>
      </c>
      <c r="S275" s="39" t="str">
        <f t="shared" si="50"/>
        <v/>
      </c>
      <c r="T275" s="39" t="str">
        <f t="shared" si="51"/>
        <v/>
      </c>
      <c r="U275" s="39" t="str">
        <f t="shared" si="52"/>
        <v/>
      </c>
    </row>
    <row r="276" spans="2:21" ht="12.75" customHeight="1" x14ac:dyDescent="0.15">
      <c r="B276" s="15" t="str">
        <f t="shared" si="58"/>
        <v/>
      </c>
      <c r="C276" s="15" t="str">
        <f>IF(E276="","",INT((E276-SUM(MOD(DATE(YEAR(E276-MOD(E276-2,7)+3),1,2),{1E+99;7})*{1;-1})+5)/7))</f>
        <v/>
      </c>
      <c r="D276" s="16" t="str">
        <f t="shared" si="59"/>
        <v/>
      </c>
      <c r="E276" s="17"/>
      <c r="F276" s="18"/>
      <c r="G276" s="20" t="str">
        <f t="shared" si="54"/>
        <v/>
      </c>
      <c r="H276" s="18"/>
      <c r="I276" s="15" t="str">
        <f t="shared" si="55"/>
        <v/>
      </c>
      <c r="J276" s="19"/>
      <c r="K276" s="19"/>
      <c r="L276" s="20" t="str">
        <f t="shared" si="56"/>
        <v/>
      </c>
      <c r="M276" s="15" t="str">
        <f t="shared" si="57"/>
        <v/>
      </c>
      <c r="N276" s="113"/>
      <c r="O276" s="21"/>
      <c r="P276" s="21">
        <v>0</v>
      </c>
      <c r="Q276" s="22">
        <f t="shared" si="53"/>
        <v>0</v>
      </c>
      <c r="R276" s="22">
        <f t="shared" si="49"/>
        <v>0</v>
      </c>
      <c r="S276" s="39" t="str">
        <f t="shared" si="50"/>
        <v/>
      </c>
      <c r="T276" s="39" t="str">
        <f t="shared" si="51"/>
        <v/>
      </c>
      <c r="U276" s="39" t="str">
        <f t="shared" si="52"/>
        <v/>
      </c>
    </row>
    <row r="277" spans="2:21" ht="12.75" customHeight="1" x14ac:dyDescent="0.15">
      <c r="B277" s="15" t="str">
        <f t="shared" si="58"/>
        <v/>
      </c>
      <c r="C277" s="15" t="str">
        <f>IF(E277="","",INT((E277-SUM(MOD(DATE(YEAR(E277-MOD(E277-2,7)+3),1,2),{1E+99;7})*{1;-1})+5)/7))</f>
        <v/>
      </c>
      <c r="D277" s="16" t="str">
        <f t="shared" si="59"/>
        <v/>
      </c>
      <c r="E277" s="17"/>
      <c r="F277" s="18"/>
      <c r="G277" s="20" t="str">
        <f t="shared" si="54"/>
        <v/>
      </c>
      <c r="H277" s="18"/>
      <c r="I277" s="15" t="str">
        <f t="shared" si="55"/>
        <v/>
      </c>
      <c r="J277" s="19"/>
      <c r="K277" s="19"/>
      <c r="L277" s="20" t="str">
        <f t="shared" si="56"/>
        <v/>
      </c>
      <c r="M277" s="15" t="str">
        <f t="shared" si="57"/>
        <v/>
      </c>
      <c r="N277" s="113"/>
      <c r="O277" s="21"/>
      <c r="P277" s="21">
        <v>0</v>
      </c>
      <c r="Q277" s="22">
        <f t="shared" si="53"/>
        <v>0</v>
      </c>
      <c r="R277" s="22">
        <f t="shared" si="49"/>
        <v>0</v>
      </c>
      <c r="S277" s="39" t="str">
        <f t="shared" si="50"/>
        <v/>
      </c>
      <c r="T277" s="39" t="str">
        <f t="shared" si="51"/>
        <v/>
      </c>
      <c r="U277" s="39" t="str">
        <f t="shared" si="52"/>
        <v/>
      </c>
    </row>
    <row r="278" spans="2:21" ht="12.75" customHeight="1" x14ac:dyDescent="0.15">
      <c r="B278" s="15" t="str">
        <f t="shared" si="58"/>
        <v/>
      </c>
      <c r="C278" s="15" t="str">
        <f>IF(E278="","",INT((E278-SUM(MOD(DATE(YEAR(E278-MOD(E278-2,7)+3),1,2),{1E+99;7})*{1;-1})+5)/7))</f>
        <v/>
      </c>
      <c r="D278" s="16" t="str">
        <f t="shared" si="59"/>
        <v/>
      </c>
      <c r="E278" s="17"/>
      <c r="F278" s="18"/>
      <c r="G278" s="20" t="str">
        <f t="shared" si="54"/>
        <v/>
      </c>
      <c r="H278" s="18"/>
      <c r="I278" s="15" t="str">
        <f t="shared" si="55"/>
        <v/>
      </c>
      <c r="J278" s="19"/>
      <c r="K278" s="19"/>
      <c r="L278" s="20" t="str">
        <f t="shared" si="56"/>
        <v/>
      </c>
      <c r="M278" s="15" t="str">
        <f t="shared" si="57"/>
        <v/>
      </c>
      <c r="N278" s="113"/>
      <c r="O278" s="21"/>
      <c r="P278" s="21">
        <v>0</v>
      </c>
      <c r="Q278" s="22">
        <f t="shared" si="53"/>
        <v>0</v>
      </c>
      <c r="R278" s="22">
        <f t="shared" si="49"/>
        <v>0</v>
      </c>
      <c r="S278" s="39" t="str">
        <f t="shared" si="50"/>
        <v/>
      </c>
      <c r="T278" s="39" t="str">
        <f t="shared" si="51"/>
        <v/>
      </c>
      <c r="U278" s="39" t="str">
        <f t="shared" si="52"/>
        <v/>
      </c>
    </row>
    <row r="279" spans="2:21" ht="12.75" customHeight="1" x14ac:dyDescent="0.15">
      <c r="B279" s="15" t="str">
        <f t="shared" si="58"/>
        <v/>
      </c>
      <c r="C279" s="15" t="str">
        <f>IF(E279="","",INT((E279-SUM(MOD(DATE(YEAR(E279-MOD(E279-2,7)+3),1,2),{1E+99;7})*{1;-1})+5)/7))</f>
        <v/>
      </c>
      <c r="D279" s="16" t="str">
        <f t="shared" si="59"/>
        <v/>
      </c>
      <c r="E279" s="17"/>
      <c r="F279" s="18"/>
      <c r="G279" s="20" t="str">
        <f t="shared" si="54"/>
        <v/>
      </c>
      <c r="H279" s="18"/>
      <c r="I279" s="15" t="str">
        <f t="shared" si="55"/>
        <v/>
      </c>
      <c r="J279" s="19"/>
      <c r="K279" s="19"/>
      <c r="L279" s="20" t="str">
        <f t="shared" si="56"/>
        <v/>
      </c>
      <c r="M279" s="15" t="str">
        <f t="shared" si="57"/>
        <v/>
      </c>
      <c r="N279" s="113"/>
      <c r="O279" s="21"/>
      <c r="P279" s="21">
        <v>0</v>
      </c>
      <c r="Q279" s="22">
        <f t="shared" si="53"/>
        <v>0</v>
      </c>
      <c r="R279" s="22">
        <f t="shared" si="49"/>
        <v>0</v>
      </c>
      <c r="S279" s="39" t="str">
        <f t="shared" si="50"/>
        <v/>
      </c>
      <c r="T279" s="39" t="str">
        <f t="shared" si="51"/>
        <v/>
      </c>
      <c r="U279" s="39" t="str">
        <f t="shared" si="52"/>
        <v/>
      </c>
    </row>
    <row r="280" spans="2:21" ht="12.75" customHeight="1" x14ac:dyDescent="0.15">
      <c r="B280" s="15" t="str">
        <f t="shared" si="58"/>
        <v/>
      </c>
      <c r="C280" s="15" t="str">
        <f>IF(E280="","",INT((E280-SUM(MOD(DATE(YEAR(E280-MOD(E280-2,7)+3),1,2),{1E+99;7})*{1;-1})+5)/7))</f>
        <v/>
      </c>
      <c r="D280" s="16" t="str">
        <f t="shared" si="59"/>
        <v/>
      </c>
      <c r="E280" s="17"/>
      <c r="F280" s="18"/>
      <c r="G280" s="20" t="str">
        <f t="shared" si="54"/>
        <v/>
      </c>
      <c r="H280" s="18"/>
      <c r="I280" s="15" t="str">
        <f t="shared" si="55"/>
        <v/>
      </c>
      <c r="J280" s="19"/>
      <c r="K280" s="19"/>
      <c r="L280" s="20" t="str">
        <f t="shared" si="56"/>
        <v/>
      </c>
      <c r="M280" s="15" t="str">
        <f t="shared" si="57"/>
        <v/>
      </c>
      <c r="N280" s="113"/>
      <c r="O280" s="21"/>
      <c r="P280" s="21">
        <v>0</v>
      </c>
      <c r="Q280" s="22">
        <f t="shared" si="53"/>
        <v>0</v>
      </c>
      <c r="R280" s="22">
        <f t="shared" si="49"/>
        <v>0</v>
      </c>
      <c r="S280" s="39" t="str">
        <f t="shared" si="50"/>
        <v/>
      </c>
      <c r="T280" s="39" t="str">
        <f t="shared" si="51"/>
        <v/>
      </c>
      <c r="U280" s="39" t="str">
        <f t="shared" si="52"/>
        <v/>
      </c>
    </row>
    <row r="281" spans="2:21" ht="12.75" customHeight="1" x14ac:dyDescent="0.15">
      <c r="B281" s="15" t="str">
        <f t="shared" si="58"/>
        <v/>
      </c>
      <c r="C281" s="15" t="str">
        <f>IF(E281="","",INT((E281-SUM(MOD(DATE(YEAR(E281-MOD(E281-2,7)+3),1,2),{1E+99;7})*{1;-1})+5)/7))</f>
        <v/>
      </c>
      <c r="D281" s="16" t="str">
        <f t="shared" si="59"/>
        <v/>
      </c>
      <c r="E281" s="17"/>
      <c r="F281" s="18"/>
      <c r="G281" s="20" t="str">
        <f t="shared" si="54"/>
        <v/>
      </c>
      <c r="H281" s="18"/>
      <c r="I281" s="15" t="str">
        <f t="shared" si="55"/>
        <v/>
      </c>
      <c r="J281" s="19"/>
      <c r="K281" s="19"/>
      <c r="L281" s="20" t="str">
        <f t="shared" si="56"/>
        <v/>
      </c>
      <c r="M281" s="15" t="str">
        <f t="shared" si="57"/>
        <v/>
      </c>
      <c r="N281" s="113"/>
      <c r="O281" s="21"/>
      <c r="P281" s="21">
        <v>0</v>
      </c>
      <c r="Q281" s="22">
        <f t="shared" si="53"/>
        <v>0</v>
      </c>
      <c r="R281" s="22">
        <f t="shared" ref="R281:R350" si="60">O281*P281</f>
        <v>0</v>
      </c>
      <c r="S281" s="39" t="str">
        <f t="shared" ref="S281:S350" si="61">L281&amp;B281</f>
        <v/>
      </c>
      <c r="T281" s="39" t="str">
        <f t="shared" ref="T281:T350" si="62">M281&amp;B281</f>
        <v/>
      </c>
      <c r="U281" s="39" t="str">
        <f t="shared" ref="U281:U350" si="63">M281&amp;E281</f>
        <v/>
      </c>
    </row>
    <row r="282" spans="2:21" ht="12.75" customHeight="1" x14ac:dyDescent="0.15">
      <c r="B282" s="15" t="str">
        <f t="shared" si="58"/>
        <v/>
      </c>
      <c r="C282" s="15" t="str">
        <f>IF(E282="","",INT((E282-SUM(MOD(DATE(YEAR(E282-MOD(E282-2,7)+3),1,2),{1E+99;7})*{1;-1})+5)/7))</f>
        <v/>
      </c>
      <c r="D282" s="16" t="str">
        <f t="shared" si="59"/>
        <v/>
      </c>
      <c r="E282" s="17"/>
      <c r="F282" s="18"/>
      <c r="G282" s="20" t="str">
        <f t="shared" si="54"/>
        <v/>
      </c>
      <c r="H282" s="18"/>
      <c r="I282" s="15" t="str">
        <f t="shared" si="55"/>
        <v/>
      </c>
      <c r="J282" s="19"/>
      <c r="K282" s="19"/>
      <c r="L282" s="20" t="str">
        <f t="shared" si="56"/>
        <v/>
      </c>
      <c r="M282" s="15" t="str">
        <f t="shared" si="57"/>
        <v/>
      </c>
      <c r="N282" s="113"/>
      <c r="O282" s="21"/>
      <c r="P282" s="21">
        <v>0</v>
      </c>
      <c r="Q282" s="22">
        <f t="shared" si="53"/>
        <v>0</v>
      </c>
      <c r="R282" s="22">
        <f t="shared" si="60"/>
        <v>0</v>
      </c>
      <c r="S282" s="39" t="str">
        <f t="shared" si="61"/>
        <v/>
      </c>
      <c r="T282" s="39" t="str">
        <f t="shared" si="62"/>
        <v/>
      </c>
      <c r="U282" s="39" t="str">
        <f t="shared" si="63"/>
        <v/>
      </c>
    </row>
    <row r="283" spans="2:21" ht="12.75" customHeight="1" x14ac:dyDescent="0.15">
      <c r="B283" s="15" t="str">
        <f t="shared" si="58"/>
        <v/>
      </c>
      <c r="C283" s="15" t="str">
        <f>IF(E283="","",INT((E283-SUM(MOD(DATE(YEAR(E283-MOD(E283-2,7)+3),1,2),{1E+99;7})*{1;-1})+5)/7))</f>
        <v/>
      </c>
      <c r="D283" s="16" t="str">
        <f t="shared" si="59"/>
        <v/>
      </c>
      <c r="E283" s="17"/>
      <c r="F283" s="18"/>
      <c r="G283" s="20" t="str">
        <f t="shared" si="54"/>
        <v/>
      </c>
      <c r="H283" s="18"/>
      <c r="I283" s="15" t="str">
        <f t="shared" si="55"/>
        <v/>
      </c>
      <c r="J283" s="19"/>
      <c r="K283" s="19"/>
      <c r="L283" s="20" t="str">
        <f t="shared" si="56"/>
        <v/>
      </c>
      <c r="M283" s="15" t="str">
        <f t="shared" si="57"/>
        <v/>
      </c>
      <c r="N283" s="113"/>
      <c r="O283" s="21"/>
      <c r="P283" s="21">
        <v>0</v>
      </c>
      <c r="Q283" s="22">
        <f t="shared" si="53"/>
        <v>0</v>
      </c>
      <c r="R283" s="22">
        <f t="shared" si="60"/>
        <v>0</v>
      </c>
      <c r="S283" s="39" t="str">
        <f t="shared" si="61"/>
        <v/>
      </c>
      <c r="T283" s="39" t="str">
        <f t="shared" si="62"/>
        <v/>
      </c>
      <c r="U283" s="39" t="str">
        <f t="shared" si="63"/>
        <v/>
      </c>
    </row>
    <row r="284" spans="2:21" ht="12.75" customHeight="1" x14ac:dyDescent="0.15">
      <c r="B284" s="15" t="str">
        <f t="shared" si="58"/>
        <v/>
      </c>
      <c r="C284" s="15" t="str">
        <f>IF(E284="","",INT((E284-SUM(MOD(DATE(YEAR(E284-MOD(E284-2,7)+3),1,2),{1E+99;7})*{1;-1})+5)/7))</f>
        <v/>
      </c>
      <c r="D284" s="16" t="str">
        <f t="shared" si="59"/>
        <v/>
      </c>
      <c r="E284" s="17"/>
      <c r="F284" s="18"/>
      <c r="G284" s="20" t="str">
        <f t="shared" si="54"/>
        <v/>
      </c>
      <c r="H284" s="18"/>
      <c r="I284" s="15" t="str">
        <f t="shared" si="55"/>
        <v/>
      </c>
      <c r="J284" s="19"/>
      <c r="K284" s="19"/>
      <c r="L284" s="20" t="str">
        <f t="shared" si="56"/>
        <v/>
      </c>
      <c r="M284" s="15" t="str">
        <f t="shared" si="57"/>
        <v/>
      </c>
      <c r="N284" s="113"/>
      <c r="O284" s="21"/>
      <c r="P284" s="21">
        <v>0</v>
      </c>
      <c r="Q284" s="22">
        <f t="shared" ref="Q284:Q353" si="64">IF(ISNUMBER(Q283),IF(ISNUMBER(P284),Q283+P284,0),0)</f>
        <v>0</v>
      </c>
      <c r="R284" s="22">
        <f t="shared" si="60"/>
        <v>0</v>
      </c>
      <c r="S284" s="39" t="str">
        <f t="shared" si="61"/>
        <v/>
      </c>
      <c r="T284" s="39" t="str">
        <f t="shared" si="62"/>
        <v/>
      </c>
      <c r="U284" s="39" t="str">
        <f t="shared" si="63"/>
        <v/>
      </c>
    </row>
    <row r="285" spans="2:21" ht="12.75" customHeight="1" x14ac:dyDescent="0.15">
      <c r="B285" s="15" t="str">
        <f t="shared" si="58"/>
        <v/>
      </c>
      <c r="C285" s="15" t="str">
        <f>IF(E285="","",INT((E285-SUM(MOD(DATE(YEAR(E285-MOD(E285-2,7)+3),1,2),{1E+99;7})*{1;-1})+5)/7))</f>
        <v/>
      </c>
      <c r="D285" s="16" t="str">
        <f t="shared" si="59"/>
        <v/>
      </c>
      <c r="E285" s="17"/>
      <c r="F285" s="18"/>
      <c r="G285" s="20" t="str">
        <f t="shared" si="54"/>
        <v/>
      </c>
      <c r="H285" s="18"/>
      <c r="I285" s="15" t="str">
        <f t="shared" si="55"/>
        <v/>
      </c>
      <c r="J285" s="19"/>
      <c r="K285" s="19"/>
      <c r="L285" s="20" t="str">
        <f t="shared" si="56"/>
        <v/>
      </c>
      <c r="M285" s="15" t="str">
        <f t="shared" si="57"/>
        <v/>
      </c>
      <c r="N285" s="113"/>
      <c r="O285" s="21"/>
      <c r="P285" s="21">
        <v>0</v>
      </c>
      <c r="Q285" s="22">
        <f t="shared" si="64"/>
        <v>0</v>
      </c>
      <c r="R285" s="22">
        <f t="shared" si="60"/>
        <v>0</v>
      </c>
      <c r="S285" s="39" t="str">
        <f t="shared" si="61"/>
        <v/>
      </c>
      <c r="T285" s="39" t="str">
        <f t="shared" si="62"/>
        <v/>
      </c>
      <c r="U285" s="39" t="str">
        <f t="shared" si="63"/>
        <v/>
      </c>
    </row>
    <row r="286" spans="2:21" ht="12.75" customHeight="1" x14ac:dyDescent="0.15">
      <c r="B286" s="15" t="str">
        <f t="shared" si="58"/>
        <v/>
      </c>
      <c r="C286" s="15" t="str">
        <f>IF(E286="","",INT((E286-SUM(MOD(DATE(YEAR(E286-MOD(E286-2,7)+3),1,2),{1E+99;7})*{1;-1})+5)/7))</f>
        <v/>
      </c>
      <c r="D286" s="16" t="str">
        <f t="shared" si="59"/>
        <v/>
      </c>
      <c r="E286" s="17"/>
      <c r="F286" s="18"/>
      <c r="G286" s="20" t="str">
        <f t="shared" si="54"/>
        <v/>
      </c>
      <c r="H286" s="18"/>
      <c r="I286" s="15" t="str">
        <f t="shared" si="55"/>
        <v/>
      </c>
      <c r="J286" s="19"/>
      <c r="K286" s="19"/>
      <c r="L286" s="20" t="str">
        <f t="shared" si="56"/>
        <v/>
      </c>
      <c r="M286" s="15" t="str">
        <f t="shared" si="57"/>
        <v/>
      </c>
      <c r="N286" s="113"/>
      <c r="O286" s="21"/>
      <c r="P286" s="21">
        <v>0</v>
      </c>
      <c r="Q286" s="22">
        <f t="shared" si="64"/>
        <v>0</v>
      </c>
      <c r="R286" s="22">
        <f t="shared" si="60"/>
        <v>0</v>
      </c>
      <c r="S286" s="39" t="str">
        <f t="shared" si="61"/>
        <v/>
      </c>
      <c r="T286" s="39" t="str">
        <f t="shared" si="62"/>
        <v/>
      </c>
      <c r="U286" s="39" t="str">
        <f t="shared" si="63"/>
        <v/>
      </c>
    </row>
    <row r="287" spans="2:21" ht="12.75" customHeight="1" x14ac:dyDescent="0.15">
      <c r="B287" s="15" t="str">
        <f t="shared" si="58"/>
        <v/>
      </c>
      <c r="C287" s="15" t="str">
        <f>IF(E287="","",INT((E287-SUM(MOD(DATE(YEAR(E287-MOD(E287-2,7)+3),1,2),{1E+99;7})*{1;-1})+5)/7))</f>
        <v/>
      </c>
      <c r="D287" s="16" t="str">
        <f t="shared" si="59"/>
        <v/>
      </c>
      <c r="E287" s="17"/>
      <c r="F287" s="18"/>
      <c r="G287" s="20" t="str">
        <f t="shared" si="54"/>
        <v/>
      </c>
      <c r="H287" s="18"/>
      <c r="I287" s="15" t="str">
        <f t="shared" si="55"/>
        <v/>
      </c>
      <c r="J287" s="19"/>
      <c r="K287" s="19"/>
      <c r="L287" s="20" t="str">
        <f t="shared" si="56"/>
        <v/>
      </c>
      <c r="M287" s="15" t="str">
        <f t="shared" si="57"/>
        <v/>
      </c>
      <c r="N287" s="113"/>
      <c r="O287" s="21"/>
      <c r="P287" s="21">
        <v>0</v>
      </c>
      <c r="Q287" s="22">
        <f t="shared" si="64"/>
        <v>0</v>
      </c>
      <c r="R287" s="22">
        <f t="shared" si="60"/>
        <v>0</v>
      </c>
      <c r="S287" s="39" t="str">
        <f t="shared" si="61"/>
        <v/>
      </c>
      <c r="T287" s="39" t="str">
        <f t="shared" si="62"/>
        <v/>
      </c>
      <c r="U287" s="39" t="str">
        <f t="shared" si="63"/>
        <v/>
      </c>
    </row>
    <row r="288" spans="2:21" ht="12.75" customHeight="1" x14ac:dyDescent="0.15">
      <c r="B288" s="15" t="str">
        <f t="shared" si="58"/>
        <v/>
      </c>
      <c r="C288" s="15" t="str">
        <f>IF(E288="","",INT((E288-SUM(MOD(DATE(YEAR(E288-MOD(E288-2,7)+3),1,2),{1E+99;7})*{1;-1})+5)/7))</f>
        <v/>
      </c>
      <c r="D288" s="16" t="str">
        <f t="shared" si="59"/>
        <v/>
      </c>
      <c r="E288" s="17"/>
      <c r="F288" s="18"/>
      <c r="G288" s="20" t="str">
        <f t="shared" si="54"/>
        <v/>
      </c>
      <c r="H288" s="18"/>
      <c r="I288" s="15" t="str">
        <f t="shared" si="55"/>
        <v/>
      </c>
      <c r="J288" s="19"/>
      <c r="K288" s="19"/>
      <c r="L288" s="20" t="str">
        <f t="shared" si="56"/>
        <v/>
      </c>
      <c r="M288" s="15" t="str">
        <f t="shared" si="57"/>
        <v/>
      </c>
      <c r="N288" s="113"/>
      <c r="O288" s="21"/>
      <c r="P288" s="21">
        <v>0</v>
      </c>
      <c r="Q288" s="22">
        <f t="shared" si="64"/>
        <v>0</v>
      </c>
      <c r="R288" s="22">
        <f t="shared" si="60"/>
        <v>0</v>
      </c>
      <c r="S288" s="39" t="str">
        <f t="shared" si="61"/>
        <v/>
      </c>
      <c r="T288" s="39" t="str">
        <f t="shared" si="62"/>
        <v/>
      </c>
      <c r="U288" s="39" t="str">
        <f t="shared" si="63"/>
        <v/>
      </c>
    </row>
    <row r="289" spans="2:21" ht="12.75" customHeight="1" x14ac:dyDescent="0.15">
      <c r="B289" s="15" t="str">
        <f t="shared" si="58"/>
        <v/>
      </c>
      <c r="C289" s="15" t="str">
        <f>IF(E289="","",INT((E289-SUM(MOD(DATE(YEAR(E289-MOD(E289-2,7)+3),1,2),{1E+99;7})*{1;-1})+5)/7))</f>
        <v/>
      </c>
      <c r="D289" s="16" t="str">
        <f t="shared" si="59"/>
        <v/>
      </c>
      <c r="E289" s="17"/>
      <c r="F289" s="18"/>
      <c r="G289" s="20" t="str">
        <f t="shared" si="54"/>
        <v/>
      </c>
      <c r="H289" s="18"/>
      <c r="I289" s="15" t="str">
        <f t="shared" si="55"/>
        <v/>
      </c>
      <c r="J289" s="19"/>
      <c r="K289" s="19"/>
      <c r="L289" s="20" t="str">
        <f t="shared" si="56"/>
        <v/>
      </c>
      <c r="M289" s="15" t="str">
        <f t="shared" si="57"/>
        <v/>
      </c>
      <c r="N289" s="113"/>
      <c r="O289" s="21"/>
      <c r="P289" s="21">
        <v>0</v>
      </c>
      <c r="Q289" s="22">
        <f t="shared" si="64"/>
        <v>0</v>
      </c>
      <c r="R289" s="22">
        <f t="shared" si="60"/>
        <v>0</v>
      </c>
      <c r="S289" s="39" t="str">
        <f t="shared" si="61"/>
        <v/>
      </c>
      <c r="T289" s="39" t="str">
        <f t="shared" si="62"/>
        <v/>
      </c>
      <c r="U289" s="39" t="str">
        <f t="shared" si="63"/>
        <v/>
      </c>
    </row>
    <row r="290" spans="2:21" ht="12.75" customHeight="1" x14ac:dyDescent="0.15">
      <c r="B290" s="15" t="str">
        <f t="shared" si="58"/>
        <v/>
      </c>
      <c r="C290" s="15" t="str">
        <f>IF(E290="","",INT((E290-SUM(MOD(DATE(YEAR(E290-MOD(E290-2,7)+3),1,2),{1E+99;7})*{1;-1})+5)/7))</f>
        <v/>
      </c>
      <c r="D290" s="16" t="str">
        <f t="shared" si="59"/>
        <v/>
      </c>
      <c r="E290" s="17"/>
      <c r="F290" s="18"/>
      <c r="G290" s="20" t="str">
        <f t="shared" si="54"/>
        <v/>
      </c>
      <c r="H290" s="18"/>
      <c r="I290" s="15" t="str">
        <f t="shared" si="55"/>
        <v/>
      </c>
      <c r="J290" s="19"/>
      <c r="K290" s="19"/>
      <c r="L290" s="20" t="str">
        <f t="shared" si="56"/>
        <v/>
      </c>
      <c r="M290" s="15" t="str">
        <f t="shared" si="57"/>
        <v/>
      </c>
      <c r="N290" s="113"/>
      <c r="O290" s="21"/>
      <c r="P290" s="21">
        <v>0</v>
      </c>
      <c r="Q290" s="22">
        <f t="shared" si="64"/>
        <v>0</v>
      </c>
      <c r="R290" s="22">
        <f t="shared" si="60"/>
        <v>0</v>
      </c>
      <c r="S290" s="39" t="str">
        <f t="shared" si="61"/>
        <v/>
      </c>
      <c r="T290" s="39" t="str">
        <f t="shared" si="62"/>
        <v/>
      </c>
      <c r="U290" s="39" t="str">
        <f t="shared" si="63"/>
        <v/>
      </c>
    </row>
    <row r="291" spans="2:21" ht="12.75" customHeight="1" x14ac:dyDescent="0.15">
      <c r="B291" s="15" t="str">
        <f t="shared" si="58"/>
        <v/>
      </c>
      <c r="C291" s="15" t="str">
        <f>IF(E291="","",INT((E291-SUM(MOD(DATE(YEAR(E291-MOD(E291-2,7)+3),1,2),{1E+99;7})*{1;-1})+5)/7))</f>
        <v/>
      </c>
      <c r="D291" s="16" t="str">
        <f t="shared" si="59"/>
        <v/>
      </c>
      <c r="E291" s="17"/>
      <c r="F291" s="18"/>
      <c r="G291" s="20" t="str">
        <f t="shared" si="54"/>
        <v/>
      </c>
      <c r="H291" s="18"/>
      <c r="I291" s="15" t="str">
        <f t="shared" si="55"/>
        <v/>
      </c>
      <c r="J291" s="19"/>
      <c r="K291" s="19"/>
      <c r="L291" s="20" t="str">
        <f t="shared" si="56"/>
        <v/>
      </c>
      <c r="M291" s="15" t="str">
        <f t="shared" si="57"/>
        <v/>
      </c>
      <c r="N291" s="113"/>
      <c r="O291" s="21"/>
      <c r="P291" s="21">
        <v>0</v>
      </c>
      <c r="Q291" s="22">
        <f t="shared" si="64"/>
        <v>0</v>
      </c>
      <c r="R291" s="22">
        <f t="shared" si="60"/>
        <v>0</v>
      </c>
      <c r="S291" s="39" t="str">
        <f t="shared" si="61"/>
        <v/>
      </c>
      <c r="T291" s="39" t="str">
        <f t="shared" si="62"/>
        <v/>
      </c>
      <c r="U291" s="39" t="str">
        <f t="shared" si="63"/>
        <v/>
      </c>
    </row>
    <row r="292" spans="2:21" ht="12.75" customHeight="1" x14ac:dyDescent="0.15">
      <c r="B292" s="15" t="str">
        <f t="shared" si="58"/>
        <v/>
      </c>
      <c r="C292" s="15" t="str">
        <f>IF(E292="","",INT((E292-SUM(MOD(DATE(YEAR(E292-MOD(E292-2,7)+3),1,2),{1E+99;7})*{1;-1})+5)/7))</f>
        <v/>
      </c>
      <c r="D292" s="16" t="str">
        <f t="shared" si="59"/>
        <v/>
      </c>
      <c r="E292" s="17"/>
      <c r="F292" s="18"/>
      <c r="G292" s="20" t="str">
        <f t="shared" si="54"/>
        <v/>
      </c>
      <c r="H292" s="18"/>
      <c r="I292" s="15" t="str">
        <f t="shared" si="55"/>
        <v/>
      </c>
      <c r="J292" s="19"/>
      <c r="K292" s="19"/>
      <c r="L292" s="20" t="str">
        <f t="shared" si="56"/>
        <v/>
      </c>
      <c r="M292" s="15" t="str">
        <f t="shared" si="57"/>
        <v/>
      </c>
      <c r="N292" s="113"/>
      <c r="O292" s="21"/>
      <c r="P292" s="21">
        <v>0</v>
      </c>
      <c r="Q292" s="22">
        <f t="shared" si="64"/>
        <v>0</v>
      </c>
      <c r="R292" s="22">
        <f t="shared" si="60"/>
        <v>0</v>
      </c>
      <c r="S292" s="39" t="str">
        <f t="shared" si="61"/>
        <v/>
      </c>
      <c r="T292" s="39" t="str">
        <f t="shared" si="62"/>
        <v/>
      </c>
      <c r="U292" s="39" t="str">
        <f t="shared" si="63"/>
        <v/>
      </c>
    </row>
    <row r="293" spans="2:21" ht="12.75" customHeight="1" x14ac:dyDescent="0.15">
      <c r="B293" s="15" t="str">
        <f t="shared" si="58"/>
        <v/>
      </c>
      <c r="C293" s="15" t="str">
        <f>IF(E293="","",INT((E293-SUM(MOD(DATE(YEAR(E293-MOD(E293-2,7)+3),1,2),{1E+99;7})*{1;-1})+5)/7))</f>
        <v/>
      </c>
      <c r="D293" s="16" t="str">
        <f t="shared" si="59"/>
        <v/>
      </c>
      <c r="E293" s="17"/>
      <c r="F293" s="18"/>
      <c r="G293" s="20" t="str">
        <f t="shared" si="54"/>
        <v/>
      </c>
      <c r="H293" s="18"/>
      <c r="I293" s="15" t="str">
        <f t="shared" si="55"/>
        <v/>
      </c>
      <c r="J293" s="19"/>
      <c r="K293" s="19"/>
      <c r="L293" s="20" t="str">
        <f t="shared" si="56"/>
        <v/>
      </c>
      <c r="M293" s="15" t="str">
        <f t="shared" si="57"/>
        <v/>
      </c>
      <c r="N293" s="113"/>
      <c r="O293" s="21"/>
      <c r="P293" s="21">
        <v>0</v>
      </c>
      <c r="Q293" s="22">
        <f t="shared" si="64"/>
        <v>0</v>
      </c>
      <c r="R293" s="22">
        <f t="shared" si="60"/>
        <v>0</v>
      </c>
      <c r="S293" s="39" t="str">
        <f t="shared" si="61"/>
        <v/>
      </c>
      <c r="T293" s="39" t="str">
        <f t="shared" si="62"/>
        <v/>
      </c>
      <c r="U293" s="39" t="str">
        <f t="shared" si="63"/>
        <v/>
      </c>
    </row>
    <row r="294" spans="2:21" ht="12.75" customHeight="1" x14ac:dyDescent="0.15">
      <c r="B294" s="15" t="str">
        <f t="shared" si="58"/>
        <v/>
      </c>
      <c r="C294" s="15" t="str">
        <f>IF(E294="","",INT((E294-SUM(MOD(DATE(YEAR(E294-MOD(E294-2,7)+3),1,2),{1E+99;7})*{1;-1})+5)/7))</f>
        <v/>
      </c>
      <c r="D294" s="16" t="str">
        <f t="shared" si="59"/>
        <v/>
      </c>
      <c r="E294" s="17"/>
      <c r="F294" s="18"/>
      <c r="G294" s="20" t="str">
        <f t="shared" si="54"/>
        <v/>
      </c>
      <c r="H294" s="18"/>
      <c r="I294" s="15" t="str">
        <f t="shared" si="55"/>
        <v/>
      </c>
      <c r="J294" s="19"/>
      <c r="K294" s="19"/>
      <c r="L294" s="20" t="str">
        <f t="shared" si="56"/>
        <v/>
      </c>
      <c r="M294" s="15" t="str">
        <f t="shared" si="57"/>
        <v/>
      </c>
      <c r="N294" s="113"/>
      <c r="O294" s="21"/>
      <c r="P294" s="21">
        <v>0</v>
      </c>
      <c r="Q294" s="22">
        <f t="shared" si="64"/>
        <v>0</v>
      </c>
      <c r="R294" s="22">
        <f t="shared" si="60"/>
        <v>0</v>
      </c>
      <c r="S294" s="39" t="str">
        <f t="shared" si="61"/>
        <v/>
      </c>
      <c r="T294" s="39" t="str">
        <f t="shared" si="62"/>
        <v/>
      </c>
      <c r="U294" s="39" t="str">
        <f t="shared" si="63"/>
        <v/>
      </c>
    </row>
    <row r="295" spans="2:21" ht="12.75" customHeight="1" x14ac:dyDescent="0.15">
      <c r="B295" s="15" t="str">
        <f t="shared" si="58"/>
        <v/>
      </c>
      <c r="C295" s="15" t="str">
        <f>IF(E295="","",INT((E295-SUM(MOD(DATE(YEAR(E295-MOD(E295-2,7)+3),1,2),{1E+99;7})*{1;-1})+5)/7))</f>
        <v/>
      </c>
      <c r="D295" s="16" t="str">
        <f t="shared" si="59"/>
        <v/>
      </c>
      <c r="E295" s="17"/>
      <c r="F295" s="18"/>
      <c r="G295" s="20" t="str">
        <f t="shared" si="54"/>
        <v/>
      </c>
      <c r="H295" s="18"/>
      <c r="I295" s="15" t="str">
        <f t="shared" si="55"/>
        <v/>
      </c>
      <c r="J295" s="19"/>
      <c r="K295" s="19"/>
      <c r="L295" s="20" t="str">
        <f t="shared" si="56"/>
        <v/>
      </c>
      <c r="M295" s="15" t="str">
        <f t="shared" si="57"/>
        <v/>
      </c>
      <c r="N295" s="113"/>
      <c r="O295" s="21"/>
      <c r="P295" s="21">
        <v>0</v>
      </c>
      <c r="Q295" s="22">
        <f t="shared" si="64"/>
        <v>0</v>
      </c>
      <c r="R295" s="22">
        <f t="shared" si="60"/>
        <v>0</v>
      </c>
      <c r="S295" s="39" t="str">
        <f t="shared" si="61"/>
        <v/>
      </c>
      <c r="T295" s="39" t="str">
        <f t="shared" si="62"/>
        <v/>
      </c>
      <c r="U295" s="39" t="str">
        <f t="shared" si="63"/>
        <v/>
      </c>
    </row>
    <row r="296" spans="2:21" ht="12.75" customHeight="1" x14ac:dyDescent="0.15">
      <c r="B296" s="15" t="str">
        <f t="shared" si="58"/>
        <v/>
      </c>
      <c r="C296" s="15" t="str">
        <f>IF(E296="","",INT((E296-SUM(MOD(DATE(YEAR(E296-MOD(E296-2,7)+3),1,2),{1E+99;7})*{1;-1})+5)/7))</f>
        <v/>
      </c>
      <c r="D296" s="16" t="str">
        <f t="shared" si="59"/>
        <v/>
      </c>
      <c r="E296" s="17"/>
      <c r="F296" s="18"/>
      <c r="G296" s="20" t="str">
        <f t="shared" si="54"/>
        <v/>
      </c>
      <c r="H296" s="18"/>
      <c r="I296" s="15" t="str">
        <f t="shared" si="55"/>
        <v/>
      </c>
      <c r="J296" s="19"/>
      <c r="K296" s="19"/>
      <c r="L296" s="20" t="str">
        <f t="shared" si="56"/>
        <v/>
      </c>
      <c r="M296" s="15" t="str">
        <f t="shared" si="57"/>
        <v/>
      </c>
      <c r="N296" s="113"/>
      <c r="O296" s="21"/>
      <c r="P296" s="21">
        <v>0</v>
      </c>
      <c r="Q296" s="22">
        <f t="shared" si="64"/>
        <v>0</v>
      </c>
      <c r="R296" s="22">
        <f t="shared" si="60"/>
        <v>0</v>
      </c>
      <c r="S296" s="39" t="str">
        <f t="shared" si="61"/>
        <v/>
      </c>
      <c r="T296" s="39" t="str">
        <f t="shared" si="62"/>
        <v/>
      </c>
      <c r="U296" s="39" t="str">
        <f t="shared" si="63"/>
        <v/>
      </c>
    </row>
    <row r="297" spans="2:21" ht="12.75" customHeight="1" x14ac:dyDescent="0.15">
      <c r="B297" s="15" t="str">
        <f t="shared" si="58"/>
        <v/>
      </c>
      <c r="C297" s="15" t="str">
        <f>IF(E297="","",INT((E297-SUM(MOD(DATE(YEAR(E297-MOD(E297-2,7)+3),1,2),{1E+99;7})*{1;-1})+5)/7))</f>
        <v/>
      </c>
      <c r="D297" s="16" t="str">
        <f t="shared" si="59"/>
        <v/>
      </c>
      <c r="E297" s="17"/>
      <c r="F297" s="18"/>
      <c r="G297" s="20" t="str">
        <f t="shared" si="54"/>
        <v/>
      </c>
      <c r="H297" s="18"/>
      <c r="I297" s="15" t="str">
        <f t="shared" si="55"/>
        <v/>
      </c>
      <c r="J297" s="19"/>
      <c r="K297" s="19"/>
      <c r="L297" s="20" t="str">
        <f t="shared" si="56"/>
        <v/>
      </c>
      <c r="M297" s="15" t="str">
        <f t="shared" si="57"/>
        <v/>
      </c>
      <c r="N297" s="113"/>
      <c r="O297" s="21"/>
      <c r="P297" s="21">
        <v>0</v>
      </c>
      <c r="Q297" s="22">
        <f t="shared" si="64"/>
        <v>0</v>
      </c>
      <c r="R297" s="22">
        <f t="shared" si="60"/>
        <v>0</v>
      </c>
      <c r="S297" s="39" t="str">
        <f t="shared" si="61"/>
        <v/>
      </c>
      <c r="T297" s="39" t="str">
        <f t="shared" si="62"/>
        <v/>
      </c>
      <c r="U297" s="39" t="str">
        <f t="shared" si="63"/>
        <v/>
      </c>
    </row>
    <row r="298" spans="2:21" ht="12.75" customHeight="1" x14ac:dyDescent="0.15">
      <c r="B298" s="15" t="str">
        <f t="shared" si="58"/>
        <v/>
      </c>
      <c r="C298" s="15" t="str">
        <f>IF(E298="","",INT((E298-SUM(MOD(DATE(YEAR(E298-MOD(E298-2,7)+3),1,2),{1E+99;7})*{1;-1})+5)/7))</f>
        <v/>
      </c>
      <c r="D298" s="16" t="str">
        <f t="shared" si="59"/>
        <v/>
      </c>
      <c r="E298" s="17"/>
      <c r="F298" s="18"/>
      <c r="G298" s="20" t="str">
        <f t="shared" si="54"/>
        <v/>
      </c>
      <c r="H298" s="18"/>
      <c r="I298" s="15" t="str">
        <f t="shared" si="55"/>
        <v/>
      </c>
      <c r="J298" s="19"/>
      <c r="K298" s="19"/>
      <c r="L298" s="20" t="str">
        <f t="shared" si="56"/>
        <v/>
      </c>
      <c r="M298" s="15" t="str">
        <f t="shared" si="57"/>
        <v/>
      </c>
      <c r="N298" s="113"/>
      <c r="O298" s="21"/>
      <c r="P298" s="21">
        <v>0</v>
      </c>
      <c r="Q298" s="22">
        <f t="shared" si="64"/>
        <v>0</v>
      </c>
      <c r="R298" s="22">
        <f t="shared" si="60"/>
        <v>0</v>
      </c>
      <c r="S298" s="39" t="str">
        <f t="shared" si="61"/>
        <v/>
      </c>
      <c r="T298" s="39" t="str">
        <f t="shared" si="62"/>
        <v/>
      </c>
      <c r="U298" s="39" t="str">
        <f t="shared" si="63"/>
        <v/>
      </c>
    </row>
    <row r="299" spans="2:21" ht="12.75" customHeight="1" x14ac:dyDescent="0.15">
      <c r="B299" s="15" t="str">
        <f t="shared" si="58"/>
        <v/>
      </c>
      <c r="C299" s="15" t="str">
        <f>IF(E299="","",INT((E299-SUM(MOD(DATE(YEAR(E299-MOD(E299-2,7)+3),1,2),{1E+99;7})*{1;-1})+5)/7))</f>
        <v/>
      </c>
      <c r="D299" s="16" t="str">
        <f t="shared" si="59"/>
        <v/>
      </c>
      <c r="E299" s="17"/>
      <c r="F299" s="18"/>
      <c r="G299" s="20" t="str">
        <f t="shared" si="54"/>
        <v/>
      </c>
      <c r="H299" s="18"/>
      <c r="I299" s="15" t="str">
        <f t="shared" si="55"/>
        <v/>
      </c>
      <c r="J299" s="19"/>
      <c r="K299" s="19"/>
      <c r="L299" s="20" t="str">
        <f t="shared" si="56"/>
        <v/>
      </c>
      <c r="M299" s="15" t="str">
        <f t="shared" si="57"/>
        <v/>
      </c>
      <c r="N299" s="113"/>
      <c r="O299" s="21"/>
      <c r="P299" s="21">
        <v>0</v>
      </c>
      <c r="Q299" s="22">
        <f t="shared" si="64"/>
        <v>0</v>
      </c>
      <c r="R299" s="22">
        <f t="shared" si="60"/>
        <v>0</v>
      </c>
      <c r="S299" s="39" t="str">
        <f t="shared" si="61"/>
        <v/>
      </c>
      <c r="T299" s="39" t="str">
        <f t="shared" si="62"/>
        <v/>
      </c>
      <c r="U299" s="39" t="str">
        <f t="shared" si="63"/>
        <v/>
      </c>
    </row>
    <row r="300" spans="2:21" ht="12.75" customHeight="1" x14ac:dyDescent="0.15">
      <c r="B300" s="15" t="str">
        <f t="shared" si="58"/>
        <v/>
      </c>
      <c r="C300" s="15" t="str">
        <f>IF(E300="","",INT((E300-SUM(MOD(DATE(YEAR(E300-MOD(E300-2,7)+3),1,2),{1E+99;7})*{1;-1})+5)/7))</f>
        <v/>
      </c>
      <c r="D300" s="16" t="str">
        <f t="shared" si="59"/>
        <v/>
      </c>
      <c r="E300" s="17"/>
      <c r="F300" s="18"/>
      <c r="G300" s="20" t="str">
        <f t="shared" si="54"/>
        <v/>
      </c>
      <c r="H300" s="18"/>
      <c r="I300" s="15" t="str">
        <f t="shared" si="55"/>
        <v/>
      </c>
      <c r="J300" s="19"/>
      <c r="K300" s="19"/>
      <c r="L300" s="20" t="str">
        <f t="shared" si="56"/>
        <v/>
      </c>
      <c r="M300" s="15" t="str">
        <f t="shared" si="57"/>
        <v/>
      </c>
      <c r="N300" s="113"/>
      <c r="O300" s="21"/>
      <c r="P300" s="21">
        <v>0</v>
      </c>
      <c r="Q300" s="22">
        <f t="shared" si="64"/>
        <v>0</v>
      </c>
      <c r="R300" s="22">
        <f t="shared" si="60"/>
        <v>0</v>
      </c>
      <c r="S300" s="39" t="str">
        <f t="shared" si="61"/>
        <v/>
      </c>
      <c r="T300" s="39" t="str">
        <f t="shared" si="62"/>
        <v/>
      </c>
      <c r="U300" s="39" t="str">
        <f t="shared" si="63"/>
        <v/>
      </c>
    </row>
    <row r="301" spans="2:21" ht="12.75" customHeight="1" x14ac:dyDescent="0.15">
      <c r="B301" s="15" t="str">
        <f t="shared" si="58"/>
        <v/>
      </c>
      <c r="C301" s="15" t="str">
        <f>IF(E301="","",INT((E301-SUM(MOD(DATE(YEAR(E301-MOD(E301-2,7)+3),1,2),{1E+99;7})*{1;-1})+5)/7))</f>
        <v/>
      </c>
      <c r="D301" s="16" t="str">
        <f t="shared" si="59"/>
        <v/>
      </c>
      <c r="E301" s="17"/>
      <c r="F301" s="18"/>
      <c r="G301" s="20" t="str">
        <f t="shared" si="54"/>
        <v/>
      </c>
      <c r="H301" s="18"/>
      <c r="I301" s="15" t="str">
        <f t="shared" si="55"/>
        <v/>
      </c>
      <c r="J301" s="19"/>
      <c r="K301" s="19"/>
      <c r="L301" s="20" t="str">
        <f t="shared" si="56"/>
        <v/>
      </c>
      <c r="M301" s="15" t="str">
        <f t="shared" si="57"/>
        <v/>
      </c>
      <c r="N301" s="113"/>
      <c r="O301" s="21"/>
      <c r="P301" s="21">
        <v>0</v>
      </c>
      <c r="Q301" s="22">
        <f t="shared" si="64"/>
        <v>0</v>
      </c>
      <c r="R301" s="22">
        <f t="shared" si="60"/>
        <v>0</v>
      </c>
      <c r="S301" s="39" t="str">
        <f t="shared" si="61"/>
        <v/>
      </c>
      <c r="T301" s="39" t="str">
        <f t="shared" si="62"/>
        <v/>
      </c>
      <c r="U301" s="39" t="str">
        <f t="shared" si="63"/>
        <v/>
      </c>
    </row>
    <row r="302" spans="2:21" ht="12.75" customHeight="1" x14ac:dyDescent="0.15">
      <c r="B302" s="15" t="str">
        <f t="shared" si="58"/>
        <v/>
      </c>
      <c r="C302" s="15" t="str">
        <f>IF(E302="","",INT((E302-SUM(MOD(DATE(YEAR(E302-MOD(E302-2,7)+3),1,2),{1E+99;7})*{1;-1})+5)/7))</f>
        <v/>
      </c>
      <c r="D302" s="16" t="str">
        <f t="shared" si="59"/>
        <v/>
      </c>
      <c r="E302" s="17"/>
      <c r="F302" s="18"/>
      <c r="G302" s="20" t="str">
        <f t="shared" si="54"/>
        <v/>
      </c>
      <c r="H302" s="18"/>
      <c r="I302" s="15" t="str">
        <f t="shared" si="55"/>
        <v/>
      </c>
      <c r="J302" s="19"/>
      <c r="K302" s="19"/>
      <c r="L302" s="20" t="str">
        <f t="shared" si="56"/>
        <v/>
      </c>
      <c r="M302" s="15" t="str">
        <f t="shared" si="57"/>
        <v/>
      </c>
      <c r="N302" s="113"/>
      <c r="O302" s="21"/>
      <c r="P302" s="21">
        <v>0</v>
      </c>
      <c r="Q302" s="22">
        <f t="shared" si="64"/>
        <v>0</v>
      </c>
      <c r="R302" s="22">
        <f t="shared" si="60"/>
        <v>0</v>
      </c>
      <c r="S302" s="39" t="str">
        <f t="shared" si="61"/>
        <v/>
      </c>
      <c r="T302" s="39" t="str">
        <f t="shared" si="62"/>
        <v/>
      </c>
      <c r="U302" s="39" t="str">
        <f t="shared" si="63"/>
        <v/>
      </c>
    </row>
    <row r="303" spans="2:21" ht="12.75" customHeight="1" x14ac:dyDescent="0.15">
      <c r="B303" s="15" t="str">
        <f t="shared" si="58"/>
        <v/>
      </c>
      <c r="C303" s="15" t="str">
        <f>IF(E303="","",INT((E303-SUM(MOD(DATE(YEAR(E303-MOD(E303-2,7)+3),1,2),{1E+99;7})*{1;-1})+5)/7))</f>
        <v/>
      </c>
      <c r="D303" s="16" t="str">
        <f t="shared" si="59"/>
        <v/>
      </c>
      <c r="E303" s="17"/>
      <c r="F303" s="18"/>
      <c r="G303" s="20" t="str">
        <f t="shared" si="54"/>
        <v/>
      </c>
      <c r="H303" s="18"/>
      <c r="I303" s="15" t="str">
        <f t="shared" si="55"/>
        <v/>
      </c>
      <c r="J303" s="19"/>
      <c r="K303" s="19"/>
      <c r="L303" s="20" t="str">
        <f t="shared" si="56"/>
        <v/>
      </c>
      <c r="M303" s="15" t="str">
        <f t="shared" si="57"/>
        <v/>
      </c>
      <c r="N303" s="113"/>
      <c r="O303" s="21"/>
      <c r="P303" s="21">
        <v>0</v>
      </c>
      <c r="Q303" s="22">
        <f t="shared" si="64"/>
        <v>0</v>
      </c>
      <c r="R303" s="22">
        <f t="shared" si="60"/>
        <v>0</v>
      </c>
      <c r="S303" s="39" t="str">
        <f t="shared" si="61"/>
        <v/>
      </c>
      <c r="T303" s="39" t="str">
        <f t="shared" si="62"/>
        <v/>
      </c>
      <c r="U303" s="39" t="str">
        <f t="shared" si="63"/>
        <v/>
      </c>
    </row>
    <row r="304" spans="2:21" ht="12.75" customHeight="1" x14ac:dyDescent="0.15">
      <c r="B304" s="15" t="str">
        <f t="shared" si="58"/>
        <v/>
      </c>
      <c r="C304" s="15" t="str">
        <f>IF(E304="","",INT((E304-SUM(MOD(DATE(YEAR(E304-MOD(E304-2,7)+3),1,2),{1E+99;7})*{1;-1})+5)/7))</f>
        <v/>
      </c>
      <c r="D304" s="16" t="str">
        <f t="shared" si="59"/>
        <v/>
      </c>
      <c r="E304" s="17"/>
      <c r="F304" s="18"/>
      <c r="G304" s="20" t="str">
        <f t="shared" si="54"/>
        <v/>
      </c>
      <c r="H304" s="18"/>
      <c r="I304" s="15" t="str">
        <f t="shared" si="55"/>
        <v/>
      </c>
      <c r="J304" s="19"/>
      <c r="K304" s="19"/>
      <c r="L304" s="20" t="str">
        <f t="shared" si="56"/>
        <v/>
      </c>
      <c r="M304" s="15" t="str">
        <f t="shared" si="57"/>
        <v/>
      </c>
      <c r="N304" s="113"/>
      <c r="O304" s="21"/>
      <c r="P304" s="21">
        <v>0</v>
      </c>
      <c r="Q304" s="22">
        <f t="shared" si="64"/>
        <v>0</v>
      </c>
      <c r="R304" s="22">
        <f t="shared" si="60"/>
        <v>0</v>
      </c>
      <c r="S304" s="39" t="str">
        <f t="shared" si="61"/>
        <v/>
      </c>
      <c r="T304" s="39" t="str">
        <f t="shared" si="62"/>
        <v/>
      </c>
      <c r="U304" s="39" t="str">
        <f t="shared" si="63"/>
        <v/>
      </c>
    </row>
    <row r="305" spans="2:21" ht="12.75" customHeight="1" x14ac:dyDescent="0.15">
      <c r="B305" s="15" t="str">
        <f t="shared" si="58"/>
        <v/>
      </c>
      <c r="C305" s="15" t="str">
        <f>IF(E305="","",INT((E305-SUM(MOD(DATE(YEAR(E305-MOD(E305-2,7)+3),1,2),{1E+99;7})*{1;-1})+5)/7))</f>
        <v/>
      </c>
      <c r="D305" s="16" t="str">
        <f t="shared" si="59"/>
        <v/>
      </c>
      <c r="E305" s="17"/>
      <c r="F305" s="18"/>
      <c r="G305" s="20" t="str">
        <f t="shared" si="54"/>
        <v/>
      </c>
      <c r="H305" s="18"/>
      <c r="I305" s="15" t="str">
        <f t="shared" si="55"/>
        <v/>
      </c>
      <c r="J305" s="19"/>
      <c r="K305" s="19"/>
      <c r="L305" s="20" t="str">
        <f t="shared" si="56"/>
        <v/>
      </c>
      <c r="M305" s="15" t="str">
        <f t="shared" si="57"/>
        <v/>
      </c>
      <c r="N305" s="113"/>
      <c r="O305" s="21"/>
      <c r="P305" s="21">
        <v>0</v>
      </c>
      <c r="Q305" s="22">
        <f t="shared" si="64"/>
        <v>0</v>
      </c>
      <c r="R305" s="22">
        <f t="shared" si="60"/>
        <v>0</v>
      </c>
      <c r="S305" s="39" t="str">
        <f t="shared" si="61"/>
        <v/>
      </c>
      <c r="T305" s="39" t="str">
        <f t="shared" si="62"/>
        <v/>
      </c>
      <c r="U305" s="39" t="str">
        <f t="shared" si="63"/>
        <v/>
      </c>
    </row>
    <row r="306" spans="2:21" ht="12.75" customHeight="1" x14ac:dyDescent="0.15">
      <c r="B306" s="15" t="str">
        <f t="shared" si="58"/>
        <v/>
      </c>
      <c r="C306" s="15" t="str">
        <f>IF(E306="","",INT((E306-SUM(MOD(DATE(YEAR(E306-MOD(E306-2,7)+3),1,2),{1E+99;7})*{1;-1})+5)/7))</f>
        <v/>
      </c>
      <c r="D306" s="16" t="str">
        <f t="shared" si="59"/>
        <v/>
      </c>
      <c r="E306" s="17"/>
      <c r="F306" s="18"/>
      <c r="G306" s="20" t="str">
        <f t="shared" si="54"/>
        <v/>
      </c>
      <c r="H306" s="18"/>
      <c r="I306" s="15" t="str">
        <f t="shared" si="55"/>
        <v/>
      </c>
      <c r="J306" s="19"/>
      <c r="K306" s="19"/>
      <c r="L306" s="20" t="str">
        <f t="shared" si="56"/>
        <v/>
      </c>
      <c r="M306" s="15" t="str">
        <f t="shared" si="57"/>
        <v/>
      </c>
      <c r="N306" s="113"/>
      <c r="O306" s="21"/>
      <c r="P306" s="21">
        <v>0</v>
      </c>
      <c r="Q306" s="22">
        <f t="shared" si="64"/>
        <v>0</v>
      </c>
      <c r="R306" s="22">
        <f t="shared" si="60"/>
        <v>0</v>
      </c>
      <c r="S306" s="39" t="str">
        <f t="shared" si="61"/>
        <v/>
      </c>
      <c r="T306" s="39" t="str">
        <f t="shared" si="62"/>
        <v/>
      </c>
      <c r="U306" s="39" t="str">
        <f t="shared" si="63"/>
        <v/>
      </c>
    </row>
    <row r="307" spans="2:21" ht="12.75" customHeight="1" x14ac:dyDescent="0.15">
      <c r="B307" s="15" t="str">
        <f t="shared" si="58"/>
        <v/>
      </c>
      <c r="C307" s="15" t="str">
        <f>IF(E307="","",INT((E307-SUM(MOD(DATE(YEAR(E307-MOD(E307-2,7)+3),1,2),{1E+99;7})*{1;-1})+5)/7))</f>
        <v/>
      </c>
      <c r="D307" s="16" t="str">
        <f t="shared" si="59"/>
        <v/>
      </c>
      <c r="E307" s="17"/>
      <c r="F307" s="18"/>
      <c r="G307" s="20" t="str">
        <f t="shared" si="54"/>
        <v/>
      </c>
      <c r="H307" s="18"/>
      <c r="I307" s="15" t="str">
        <f t="shared" si="55"/>
        <v/>
      </c>
      <c r="J307" s="19"/>
      <c r="K307" s="19"/>
      <c r="L307" s="20" t="str">
        <f t="shared" si="56"/>
        <v/>
      </c>
      <c r="M307" s="15" t="str">
        <f t="shared" si="57"/>
        <v/>
      </c>
      <c r="N307" s="113"/>
      <c r="O307" s="21"/>
      <c r="P307" s="21">
        <v>0</v>
      </c>
      <c r="Q307" s="22">
        <f t="shared" si="64"/>
        <v>0</v>
      </c>
      <c r="R307" s="22">
        <f t="shared" si="60"/>
        <v>0</v>
      </c>
      <c r="S307" s="39" t="str">
        <f t="shared" si="61"/>
        <v/>
      </c>
      <c r="T307" s="39" t="str">
        <f t="shared" si="62"/>
        <v/>
      </c>
      <c r="U307" s="39" t="str">
        <f t="shared" si="63"/>
        <v/>
      </c>
    </row>
    <row r="308" spans="2:21" ht="12.75" customHeight="1" x14ac:dyDescent="0.15">
      <c r="B308" s="15" t="str">
        <f t="shared" si="58"/>
        <v/>
      </c>
      <c r="C308" s="15" t="str">
        <f>IF(E308="","",INT((E308-SUM(MOD(DATE(YEAR(E308-MOD(E308-2,7)+3),1,2),{1E+99;7})*{1;-1})+5)/7))</f>
        <v/>
      </c>
      <c r="D308" s="16" t="str">
        <f t="shared" si="59"/>
        <v/>
      </c>
      <c r="E308" s="17"/>
      <c r="F308" s="18"/>
      <c r="G308" s="20" t="str">
        <f t="shared" si="54"/>
        <v/>
      </c>
      <c r="H308" s="18"/>
      <c r="I308" s="15" t="str">
        <f t="shared" si="55"/>
        <v/>
      </c>
      <c r="J308" s="19"/>
      <c r="K308" s="19"/>
      <c r="L308" s="20" t="str">
        <f t="shared" si="56"/>
        <v/>
      </c>
      <c r="M308" s="15" t="str">
        <f t="shared" si="57"/>
        <v/>
      </c>
      <c r="N308" s="113"/>
      <c r="O308" s="21"/>
      <c r="P308" s="21">
        <v>0</v>
      </c>
      <c r="Q308" s="22">
        <f t="shared" si="64"/>
        <v>0</v>
      </c>
      <c r="R308" s="22">
        <f t="shared" si="60"/>
        <v>0</v>
      </c>
      <c r="S308" s="39" t="str">
        <f t="shared" si="61"/>
        <v/>
      </c>
      <c r="T308" s="39" t="str">
        <f t="shared" si="62"/>
        <v/>
      </c>
      <c r="U308" s="39" t="str">
        <f t="shared" si="63"/>
        <v/>
      </c>
    </row>
    <row r="309" spans="2:21" ht="12.75" customHeight="1" x14ac:dyDescent="0.15">
      <c r="B309" s="15" t="str">
        <f t="shared" si="58"/>
        <v/>
      </c>
      <c r="C309" s="15" t="str">
        <f>IF(E309="","",INT((E309-SUM(MOD(DATE(YEAR(E309-MOD(E309-2,7)+3),1,2),{1E+99;7})*{1;-1})+5)/7))</f>
        <v/>
      </c>
      <c r="D309" s="16" t="str">
        <f t="shared" si="59"/>
        <v/>
      </c>
      <c r="E309" s="17"/>
      <c r="F309" s="18"/>
      <c r="G309" s="20" t="str">
        <f t="shared" si="54"/>
        <v/>
      </c>
      <c r="H309" s="18"/>
      <c r="I309" s="15" t="str">
        <f t="shared" si="55"/>
        <v/>
      </c>
      <c r="J309" s="19"/>
      <c r="K309" s="19"/>
      <c r="L309" s="20" t="str">
        <f t="shared" si="56"/>
        <v/>
      </c>
      <c r="M309" s="15" t="str">
        <f t="shared" si="57"/>
        <v/>
      </c>
      <c r="N309" s="113"/>
      <c r="O309" s="21"/>
      <c r="P309" s="21">
        <v>0</v>
      </c>
      <c r="Q309" s="22">
        <f t="shared" si="64"/>
        <v>0</v>
      </c>
      <c r="R309" s="22">
        <f t="shared" si="60"/>
        <v>0</v>
      </c>
      <c r="S309" s="39" t="str">
        <f t="shared" si="61"/>
        <v/>
      </c>
      <c r="T309" s="39" t="str">
        <f t="shared" si="62"/>
        <v/>
      </c>
      <c r="U309" s="39" t="str">
        <f t="shared" si="63"/>
        <v/>
      </c>
    </row>
    <row r="310" spans="2:21" ht="12.75" customHeight="1" x14ac:dyDescent="0.15">
      <c r="B310" s="15" t="str">
        <f t="shared" si="58"/>
        <v/>
      </c>
      <c r="C310" s="15" t="str">
        <f>IF(E310="","",INT((E310-SUM(MOD(DATE(YEAR(E310-MOD(E310-2,7)+3),1,2),{1E+99;7})*{1;-1})+5)/7))</f>
        <v/>
      </c>
      <c r="D310" s="16" t="str">
        <f t="shared" si="59"/>
        <v/>
      </c>
      <c r="E310" s="17"/>
      <c r="F310" s="18"/>
      <c r="G310" s="20" t="str">
        <f t="shared" si="54"/>
        <v/>
      </c>
      <c r="H310" s="18"/>
      <c r="I310" s="15" t="str">
        <f t="shared" si="55"/>
        <v/>
      </c>
      <c r="J310" s="19"/>
      <c r="K310" s="19"/>
      <c r="L310" s="20" t="str">
        <f t="shared" si="56"/>
        <v/>
      </c>
      <c r="M310" s="15" t="str">
        <f t="shared" si="57"/>
        <v/>
      </c>
      <c r="N310" s="113"/>
      <c r="O310" s="21"/>
      <c r="P310" s="21">
        <v>0</v>
      </c>
      <c r="Q310" s="22">
        <f t="shared" si="64"/>
        <v>0</v>
      </c>
      <c r="R310" s="22">
        <f t="shared" si="60"/>
        <v>0</v>
      </c>
      <c r="S310" s="39" t="str">
        <f t="shared" si="61"/>
        <v/>
      </c>
      <c r="T310" s="39" t="str">
        <f t="shared" si="62"/>
        <v/>
      </c>
      <c r="U310" s="39" t="str">
        <f t="shared" si="63"/>
        <v/>
      </c>
    </row>
    <row r="311" spans="2:21" ht="12.75" customHeight="1" x14ac:dyDescent="0.15">
      <c r="B311" s="15" t="str">
        <f t="shared" si="58"/>
        <v/>
      </c>
      <c r="C311" s="15" t="str">
        <f>IF(E311="","",INT((E311-SUM(MOD(DATE(YEAR(E311-MOD(E311-2,7)+3),1,2),{1E+99;7})*{1;-1})+5)/7))</f>
        <v/>
      </c>
      <c r="D311" s="16" t="str">
        <f t="shared" si="59"/>
        <v/>
      </c>
      <c r="E311" s="17"/>
      <c r="F311" s="18"/>
      <c r="G311" s="20" t="str">
        <f t="shared" si="54"/>
        <v/>
      </c>
      <c r="H311" s="18"/>
      <c r="I311" s="15" t="str">
        <f t="shared" si="55"/>
        <v/>
      </c>
      <c r="J311" s="19"/>
      <c r="K311" s="19"/>
      <c r="L311" s="20" t="str">
        <f t="shared" si="56"/>
        <v/>
      </c>
      <c r="M311" s="15" t="str">
        <f t="shared" si="57"/>
        <v/>
      </c>
      <c r="N311" s="113"/>
      <c r="O311" s="21"/>
      <c r="P311" s="21">
        <v>0</v>
      </c>
      <c r="Q311" s="22">
        <f t="shared" si="64"/>
        <v>0</v>
      </c>
      <c r="R311" s="22">
        <f t="shared" si="60"/>
        <v>0</v>
      </c>
      <c r="S311" s="39" t="str">
        <f t="shared" si="61"/>
        <v/>
      </c>
      <c r="T311" s="39" t="str">
        <f t="shared" si="62"/>
        <v/>
      </c>
      <c r="U311" s="39" t="str">
        <f t="shared" si="63"/>
        <v/>
      </c>
    </row>
    <row r="312" spans="2:21" ht="12.75" customHeight="1" x14ac:dyDescent="0.15">
      <c r="B312" s="15" t="str">
        <f t="shared" si="58"/>
        <v/>
      </c>
      <c r="C312" s="15" t="str">
        <f>IF(E312="","",INT((E312-SUM(MOD(DATE(YEAR(E312-MOD(E312-2,7)+3),1,2),{1E+99;7})*{1;-1})+5)/7))</f>
        <v/>
      </c>
      <c r="D312" s="16" t="str">
        <f t="shared" si="59"/>
        <v/>
      </c>
      <c r="E312" s="17"/>
      <c r="F312" s="18"/>
      <c r="G312" s="20" t="str">
        <f t="shared" si="54"/>
        <v/>
      </c>
      <c r="H312" s="18"/>
      <c r="I312" s="15" t="str">
        <f t="shared" si="55"/>
        <v/>
      </c>
      <c r="J312" s="19"/>
      <c r="K312" s="19"/>
      <c r="L312" s="20" t="str">
        <f t="shared" si="56"/>
        <v/>
      </c>
      <c r="M312" s="15" t="str">
        <f t="shared" si="57"/>
        <v/>
      </c>
      <c r="N312" s="113"/>
      <c r="O312" s="21"/>
      <c r="P312" s="21">
        <v>0</v>
      </c>
      <c r="Q312" s="22">
        <f t="shared" si="64"/>
        <v>0</v>
      </c>
      <c r="R312" s="22">
        <f t="shared" si="60"/>
        <v>0</v>
      </c>
      <c r="S312" s="39" t="str">
        <f t="shared" si="61"/>
        <v/>
      </c>
      <c r="T312" s="39" t="str">
        <f t="shared" si="62"/>
        <v/>
      </c>
      <c r="U312" s="39" t="str">
        <f t="shared" si="63"/>
        <v/>
      </c>
    </row>
    <row r="313" spans="2:21" ht="12.75" customHeight="1" x14ac:dyDescent="0.15">
      <c r="B313" s="15" t="str">
        <f t="shared" si="58"/>
        <v/>
      </c>
      <c r="C313" s="15" t="str">
        <f>IF(E313="","",INT((E313-SUM(MOD(DATE(YEAR(E313-MOD(E313-2,7)+3),1,2),{1E+99;7})*{1;-1})+5)/7))</f>
        <v/>
      </c>
      <c r="D313" s="16" t="str">
        <f t="shared" si="59"/>
        <v/>
      </c>
      <c r="E313" s="17"/>
      <c r="F313" s="18"/>
      <c r="G313" s="20" t="str">
        <f t="shared" si="54"/>
        <v/>
      </c>
      <c r="H313" s="18"/>
      <c r="I313" s="15" t="str">
        <f t="shared" si="55"/>
        <v/>
      </c>
      <c r="J313" s="19"/>
      <c r="K313" s="19"/>
      <c r="L313" s="20" t="str">
        <f t="shared" si="56"/>
        <v/>
      </c>
      <c r="M313" s="15" t="str">
        <f t="shared" si="57"/>
        <v/>
      </c>
      <c r="N313" s="113"/>
      <c r="O313" s="21"/>
      <c r="P313" s="21">
        <v>0</v>
      </c>
      <c r="Q313" s="22">
        <f t="shared" si="64"/>
        <v>0</v>
      </c>
      <c r="R313" s="22">
        <f t="shared" si="60"/>
        <v>0</v>
      </c>
      <c r="S313" s="39" t="str">
        <f t="shared" si="61"/>
        <v/>
      </c>
      <c r="T313" s="39" t="str">
        <f t="shared" si="62"/>
        <v/>
      </c>
      <c r="U313" s="39" t="str">
        <f t="shared" si="63"/>
        <v/>
      </c>
    </row>
    <row r="314" spans="2:21" ht="12.75" customHeight="1" x14ac:dyDescent="0.15">
      <c r="B314" s="15" t="str">
        <f t="shared" si="58"/>
        <v/>
      </c>
      <c r="C314" s="15" t="str">
        <f>IF(E314="","",INT((E314-SUM(MOD(DATE(YEAR(E314-MOD(E314-2,7)+3),1,2),{1E+99;7})*{1;-1})+5)/7))</f>
        <v/>
      </c>
      <c r="D314" s="16" t="str">
        <f t="shared" si="59"/>
        <v/>
      </c>
      <c r="E314" s="17"/>
      <c r="F314" s="18"/>
      <c r="G314" s="20" t="str">
        <f t="shared" si="54"/>
        <v/>
      </c>
      <c r="H314" s="18"/>
      <c r="I314" s="15" t="str">
        <f t="shared" si="55"/>
        <v/>
      </c>
      <c r="J314" s="19"/>
      <c r="K314" s="19"/>
      <c r="L314" s="20" t="str">
        <f t="shared" si="56"/>
        <v/>
      </c>
      <c r="M314" s="15" t="str">
        <f t="shared" si="57"/>
        <v/>
      </c>
      <c r="N314" s="113"/>
      <c r="O314" s="21"/>
      <c r="P314" s="21">
        <v>0</v>
      </c>
      <c r="Q314" s="22">
        <f t="shared" si="64"/>
        <v>0</v>
      </c>
      <c r="R314" s="22">
        <f t="shared" si="60"/>
        <v>0</v>
      </c>
      <c r="S314" s="39" t="str">
        <f t="shared" si="61"/>
        <v/>
      </c>
      <c r="T314" s="39" t="str">
        <f t="shared" si="62"/>
        <v/>
      </c>
      <c r="U314" s="39" t="str">
        <f t="shared" si="63"/>
        <v/>
      </c>
    </row>
    <row r="315" spans="2:21" ht="12.75" customHeight="1" x14ac:dyDescent="0.15">
      <c r="B315" s="15" t="str">
        <f t="shared" si="58"/>
        <v/>
      </c>
      <c r="C315" s="15" t="str">
        <f>IF(E315="","",INT((E315-SUM(MOD(DATE(YEAR(E315-MOD(E315-2,7)+3),1,2),{1E+99;7})*{1;-1})+5)/7))</f>
        <v/>
      </c>
      <c r="D315" s="16" t="str">
        <f t="shared" si="59"/>
        <v/>
      </c>
      <c r="E315" s="17"/>
      <c r="F315" s="18"/>
      <c r="G315" s="20" t="str">
        <f t="shared" si="54"/>
        <v/>
      </c>
      <c r="H315" s="18"/>
      <c r="I315" s="15" t="str">
        <f t="shared" si="55"/>
        <v/>
      </c>
      <c r="J315" s="19"/>
      <c r="K315" s="19"/>
      <c r="L315" s="20" t="str">
        <f t="shared" si="56"/>
        <v/>
      </c>
      <c r="M315" s="15" t="str">
        <f t="shared" si="57"/>
        <v/>
      </c>
      <c r="N315" s="113"/>
      <c r="O315" s="21"/>
      <c r="P315" s="21">
        <v>0</v>
      </c>
      <c r="Q315" s="22">
        <f t="shared" si="64"/>
        <v>0</v>
      </c>
      <c r="R315" s="22">
        <f t="shared" si="60"/>
        <v>0</v>
      </c>
      <c r="S315" s="39" t="str">
        <f t="shared" si="61"/>
        <v/>
      </c>
      <c r="T315" s="39" t="str">
        <f t="shared" si="62"/>
        <v/>
      </c>
      <c r="U315" s="39" t="str">
        <f t="shared" si="63"/>
        <v/>
      </c>
    </row>
    <row r="316" spans="2:21" ht="12.75" customHeight="1" x14ac:dyDescent="0.15">
      <c r="B316" s="15" t="str">
        <f t="shared" si="58"/>
        <v/>
      </c>
      <c r="C316" s="15" t="str">
        <f>IF(E316="","",INT((E316-SUM(MOD(DATE(YEAR(E316-MOD(E316-2,7)+3),1,2),{1E+99;7})*{1;-1})+5)/7))</f>
        <v/>
      </c>
      <c r="D316" s="16" t="str">
        <f t="shared" si="59"/>
        <v/>
      </c>
      <c r="E316" s="17"/>
      <c r="F316" s="18"/>
      <c r="G316" s="20" t="str">
        <f t="shared" si="54"/>
        <v/>
      </c>
      <c r="H316" s="18"/>
      <c r="I316" s="15" t="str">
        <f t="shared" si="55"/>
        <v/>
      </c>
      <c r="J316" s="19"/>
      <c r="K316" s="19"/>
      <c r="L316" s="20" t="str">
        <f t="shared" si="56"/>
        <v/>
      </c>
      <c r="M316" s="15" t="str">
        <f t="shared" si="57"/>
        <v/>
      </c>
      <c r="N316" s="113"/>
      <c r="O316" s="21"/>
      <c r="P316" s="21">
        <v>0</v>
      </c>
      <c r="Q316" s="22">
        <f t="shared" si="64"/>
        <v>0</v>
      </c>
      <c r="R316" s="22">
        <f t="shared" si="60"/>
        <v>0</v>
      </c>
      <c r="S316" s="39" t="str">
        <f t="shared" si="61"/>
        <v/>
      </c>
      <c r="T316" s="39" t="str">
        <f t="shared" si="62"/>
        <v/>
      </c>
      <c r="U316" s="39" t="str">
        <f t="shared" si="63"/>
        <v/>
      </c>
    </row>
    <row r="317" spans="2:21" ht="12.75" customHeight="1" x14ac:dyDescent="0.15">
      <c r="B317" s="15" t="str">
        <f t="shared" si="58"/>
        <v/>
      </c>
      <c r="C317" s="15" t="str">
        <f>IF(E317="","",INT((E317-SUM(MOD(DATE(YEAR(E317-MOD(E317-2,7)+3),1,2),{1E+99;7})*{1;-1})+5)/7))</f>
        <v/>
      </c>
      <c r="D317" s="16" t="str">
        <f t="shared" si="59"/>
        <v/>
      </c>
      <c r="E317" s="17"/>
      <c r="F317" s="18"/>
      <c r="G317" s="20" t="str">
        <f t="shared" si="54"/>
        <v/>
      </c>
      <c r="H317" s="18"/>
      <c r="I317" s="15" t="str">
        <f t="shared" si="55"/>
        <v/>
      </c>
      <c r="J317" s="19"/>
      <c r="K317" s="19"/>
      <c r="L317" s="20" t="str">
        <f t="shared" si="56"/>
        <v/>
      </c>
      <c r="M317" s="15" t="str">
        <f t="shared" si="57"/>
        <v/>
      </c>
      <c r="N317" s="113"/>
      <c r="O317" s="21"/>
      <c r="P317" s="21">
        <v>0</v>
      </c>
      <c r="Q317" s="22">
        <f t="shared" si="64"/>
        <v>0</v>
      </c>
      <c r="R317" s="22">
        <f t="shared" si="60"/>
        <v>0</v>
      </c>
      <c r="S317" s="39" t="str">
        <f t="shared" si="61"/>
        <v/>
      </c>
      <c r="T317" s="39" t="str">
        <f t="shared" si="62"/>
        <v/>
      </c>
      <c r="U317" s="39" t="str">
        <f t="shared" si="63"/>
        <v/>
      </c>
    </row>
    <row r="318" spans="2:21" ht="12.75" customHeight="1" x14ac:dyDescent="0.15">
      <c r="B318" s="15" t="str">
        <f t="shared" si="58"/>
        <v/>
      </c>
      <c r="C318" s="15" t="str">
        <f>IF(E318="","",INT((E318-SUM(MOD(DATE(YEAR(E318-MOD(E318-2,7)+3),1,2),{1E+99;7})*{1;-1})+5)/7))</f>
        <v/>
      </c>
      <c r="D318" s="16" t="str">
        <f t="shared" si="59"/>
        <v/>
      </c>
      <c r="E318" s="17"/>
      <c r="F318" s="18"/>
      <c r="G318" s="20" t="str">
        <f t="shared" si="54"/>
        <v/>
      </c>
      <c r="H318" s="18"/>
      <c r="I318" s="15" t="str">
        <f t="shared" si="55"/>
        <v/>
      </c>
      <c r="J318" s="19"/>
      <c r="K318" s="19"/>
      <c r="L318" s="20" t="str">
        <f t="shared" si="56"/>
        <v/>
      </c>
      <c r="M318" s="15" t="str">
        <f t="shared" si="57"/>
        <v/>
      </c>
      <c r="N318" s="113"/>
      <c r="O318" s="21"/>
      <c r="P318" s="21">
        <v>0</v>
      </c>
      <c r="Q318" s="22">
        <f t="shared" si="64"/>
        <v>0</v>
      </c>
      <c r="R318" s="22">
        <f t="shared" si="60"/>
        <v>0</v>
      </c>
      <c r="S318" s="39" t="str">
        <f t="shared" si="61"/>
        <v/>
      </c>
      <c r="T318" s="39" t="str">
        <f t="shared" si="62"/>
        <v/>
      </c>
      <c r="U318" s="39" t="str">
        <f t="shared" si="63"/>
        <v/>
      </c>
    </row>
    <row r="319" spans="2:21" ht="12.75" customHeight="1" x14ac:dyDescent="0.15">
      <c r="B319" s="15" t="str">
        <f t="shared" si="58"/>
        <v/>
      </c>
      <c r="C319" s="15" t="str">
        <f>IF(E319="","",INT((E319-SUM(MOD(DATE(YEAR(E319-MOD(E319-2,7)+3),1,2),{1E+99;7})*{1;-1})+5)/7))</f>
        <v/>
      </c>
      <c r="D319" s="16" t="str">
        <f t="shared" si="59"/>
        <v/>
      </c>
      <c r="E319" s="17"/>
      <c r="F319" s="18"/>
      <c r="G319" s="20" t="str">
        <f t="shared" si="54"/>
        <v/>
      </c>
      <c r="H319" s="18"/>
      <c r="I319" s="15" t="str">
        <f t="shared" si="55"/>
        <v/>
      </c>
      <c r="J319" s="19"/>
      <c r="K319" s="19"/>
      <c r="L319" s="20" t="str">
        <f t="shared" si="56"/>
        <v/>
      </c>
      <c r="M319" s="15" t="str">
        <f t="shared" si="57"/>
        <v/>
      </c>
      <c r="N319" s="113"/>
      <c r="O319" s="21"/>
      <c r="P319" s="21">
        <v>0</v>
      </c>
      <c r="Q319" s="22">
        <f t="shared" si="64"/>
        <v>0</v>
      </c>
      <c r="R319" s="22">
        <f t="shared" si="60"/>
        <v>0</v>
      </c>
      <c r="S319" s="39" t="str">
        <f t="shared" si="61"/>
        <v/>
      </c>
      <c r="T319" s="39" t="str">
        <f t="shared" si="62"/>
        <v/>
      </c>
      <c r="U319" s="39" t="str">
        <f t="shared" si="63"/>
        <v/>
      </c>
    </row>
    <row r="320" spans="2:21" ht="12.75" customHeight="1" x14ac:dyDescent="0.15">
      <c r="B320" s="15" t="str">
        <f t="shared" si="58"/>
        <v/>
      </c>
      <c r="C320" s="15" t="str">
        <f>IF(E320="","",INT((E320-SUM(MOD(DATE(YEAR(E320-MOD(E320-2,7)+3),1,2),{1E+99;7})*{1;-1})+5)/7))</f>
        <v/>
      </c>
      <c r="D320" s="16" t="str">
        <f t="shared" si="59"/>
        <v/>
      </c>
      <c r="E320" s="17"/>
      <c r="F320" s="18"/>
      <c r="G320" s="20" t="str">
        <f t="shared" si="54"/>
        <v/>
      </c>
      <c r="H320" s="18"/>
      <c r="I320" s="15" t="str">
        <f t="shared" si="55"/>
        <v/>
      </c>
      <c r="J320" s="19"/>
      <c r="K320" s="19"/>
      <c r="L320" s="20" t="str">
        <f t="shared" si="56"/>
        <v/>
      </c>
      <c r="M320" s="15" t="str">
        <f t="shared" si="57"/>
        <v/>
      </c>
      <c r="N320" s="113"/>
      <c r="O320" s="21"/>
      <c r="P320" s="21">
        <v>0</v>
      </c>
      <c r="Q320" s="22">
        <f t="shared" si="64"/>
        <v>0</v>
      </c>
      <c r="R320" s="22">
        <f t="shared" si="60"/>
        <v>0</v>
      </c>
      <c r="S320" s="39" t="str">
        <f t="shared" si="61"/>
        <v/>
      </c>
      <c r="T320" s="39" t="str">
        <f t="shared" si="62"/>
        <v/>
      </c>
      <c r="U320" s="39" t="str">
        <f t="shared" si="63"/>
        <v/>
      </c>
    </row>
    <row r="321" spans="2:21" ht="12.75" customHeight="1" x14ac:dyDescent="0.15">
      <c r="B321" s="15" t="str">
        <f t="shared" si="58"/>
        <v/>
      </c>
      <c r="C321" s="15" t="str">
        <f>IF(E321="","",INT((E321-SUM(MOD(DATE(YEAR(E321-MOD(E321-2,7)+3),1,2),{1E+99;7})*{1;-1})+5)/7))</f>
        <v/>
      </c>
      <c r="D321" s="16" t="str">
        <f t="shared" si="59"/>
        <v/>
      </c>
      <c r="E321" s="17"/>
      <c r="F321" s="18"/>
      <c r="G321" s="20" t="str">
        <f t="shared" si="54"/>
        <v/>
      </c>
      <c r="H321" s="18"/>
      <c r="I321" s="15" t="str">
        <f t="shared" si="55"/>
        <v/>
      </c>
      <c r="J321" s="19"/>
      <c r="K321" s="19"/>
      <c r="L321" s="20" t="str">
        <f t="shared" si="56"/>
        <v/>
      </c>
      <c r="M321" s="15" t="str">
        <f t="shared" si="57"/>
        <v/>
      </c>
      <c r="N321" s="113"/>
      <c r="O321" s="21"/>
      <c r="P321" s="21">
        <v>0</v>
      </c>
      <c r="Q321" s="22">
        <f t="shared" ref="Q321:Q324" si="65">IF(ISNUMBER(Q320),IF(ISNUMBER(P321),Q320+P321,0),0)</f>
        <v>0</v>
      </c>
      <c r="R321" s="22">
        <f t="shared" si="60"/>
        <v>0</v>
      </c>
      <c r="S321" s="39"/>
      <c r="T321" s="39"/>
      <c r="U321" s="39"/>
    </row>
    <row r="322" spans="2:21" ht="12.75" customHeight="1" x14ac:dyDescent="0.15">
      <c r="B322" s="15" t="str">
        <f t="shared" si="58"/>
        <v/>
      </c>
      <c r="C322" s="15" t="str">
        <f>IF(E322="","",INT((E322-SUM(MOD(DATE(YEAR(E322-MOD(E322-2,7)+3),1,2),{1E+99;7})*{1;-1})+5)/7))</f>
        <v/>
      </c>
      <c r="D322" s="16" t="str">
        <f t="shared" si="59"/>
        <v/>
      </c>
      <c r="E322" s="17"/>
      <c r="F322" s="18"/>
      <c r="G322" s="20" t="str">
        <f t="shared" si="54"/>
        <v/>
      </c>
      <c r="H322" s="18"/>
      <c r="I322" s="15" t="str">
        <f t="shared" si="55"/>
        <v/>
      </c>
      <c r="J322" s="19"/>
      <c r="K322" s="19"/>
      <c r="L322" s="20" t="str">
        <f t="shared" si="56"/>
        <v/>
      </c>
      <c r="M322" s="15" t="str">
        <f t="shared" si="57"/>
        <v/>
      </c>
      <c r="N322" s="113"/>
      <c r="O322" s="21"/>
      <c r="P322" s="21">
        <v>0</v>
      </c>
      <c r="Q322" s="22">
        <f t="shared" si="65"/>
        <v>0</v>
      </c>
      <c r="R322" s="22">
        <f t="shared" si="60"/>
        <v>0</v>
      </c>
      <c r="S322" s="39"/>
      <c r="T322" s="39"/>
      <c r="U322" s="39"/>
    </row>
    <row r="323" spans="2:21" ht="12.75" customHeight="1" x14ac:dyDescent="0.15">
      <c r="B323" s="15" t="str">
        <f t="shared" si="58"/>
        <v/>
      </c>
      <c r="C323" s="15" t="str">
        <f>IF(E323="","",INT((E323-SUM(MOD(DATE(YEAR(E323-MOD(E323-2,7)+3),1,2),{1E+99;7})*{1;-1})+5)/7))</f>
        <v/>
      </c>
      <c r="D323" s="16" t="str">
        <f t="shared" si="59"/>
        <v/>
      </c>
      <c r="E323" s="17"/>
      <c r="F323" s="18"/>
      <c r="G323" s="20" t="str">
        <f t="shared" si="54"/>
        <v/>
      </c>
      <c r="H323" s="18"/>
      <c r="I323" s="15" t="str">
        <f t="shared" si="55"/>
        <v/>
      </c>
      <c r="J323" s="19"/>
      <c r="K323" s="19"/>
      <c r="L323" s="20" t="str">
        <f t="shared" si="56"/>
        <v/>
      </c>
      <c r="M323" s="15" t="str">
        <f t="shared" si="57"/>
        <v/>
      </c>
      <c r="N323" s="113"/>
      <c r="O323" s="21"/>
      <c r="P323" s="21">
        <v>0</v>
      </c>
      <c r="Q323" s="22">
        <f t="shared" si="65"/>
        <v>0</v>
      </c>
      <c r="R323" s="22">
        <f t="shared" si="60"/>
        <v>0</v>
      </c>
      <c r="S323" s="39"/>
      <c r="T323" s="39"/>
      <c r="U323" s="39"/>
    </row>
    <row r="324" spans="2:21" ht="12.75" customHeight="1" x14ac:dyDescent="0.15">
      <c r="B324" s="15" t="str">
        <f t="shared" si="58"/>
        <v/>
      </c>
      <c r="C324" s="15" t="str">
        <f>IF(E324="","",INT((E324-SUM(MOD(DATE(YEAR(E324-MOD(E324-2,7)+3),1,2),{1E+99;7})*{1;-1})+5)/7))</f>
        <v/>
      </c>
      <c r="D324" s="16" t="str">
        <f t="shared" si="59"/>
        <v/>
      </c>
      <c r="E324" s="17"/>
      <c r="F324" s="18"/>
      <c r="G324" s="20" t="str">
        <f t="shared" si="54"/>
        <v/>
      </c>
      <c r="H324" s="18"/>
      <c r="I324" s="15" t="str">
        <f t="shared" si="55"/>
        <v/>
      </c>
      <c r="J324" s="19"/>
      <c r="K324" s="19"/>
      <c r="L324" s="20" t="str">
        <f t="shared" si="56"/>
        <v/>
      </c>
      <c r="M324" s="15" t="str">
        <f t="shared" si="57"/>
        <v/>
      </c>
      <c r="N324" s="113"/>
      <c r="O324" s="21"/>
      <c r="P324" s="21">
        <v>0</v>
      </c>
      <c r="Q324" s="22">
        <f t="shared" si="65"/>
        <v>0</v>
      </c>
      <c r="R324" s="22">
        <f t="shared" si="60"/>
        <v>0</v>
      </c>
      <c r="S324" s="39"/>
      <c r="T324" s="39"/>
      <c r="U324" s="39"/>
    </row>
    <row r="325" spans="2:21" ht="12.75" customHeight="1" x14ac:dyDescent="0.15">
      <c r="B325" s="15" t="str">
        <f t="shared" si="58"/>
        <v/>
      </c>
      <c r="C325" s="15" t="str">
        <f>IF(E325="","",INT((E325-SUM(MOD(DATE(YEAR(E325-MOD(E325-2,7)+3),1,2),{1E+99;7})*{1;-1})+5)/7))</f>
        <v/>
      </c>
      <c r="D325" s="16" t="str">
        <f t="shared" si="59"/>
        <v/>
      </c>
      <c r="E325" s="17"/>
      <c r="F325" s="18"/>
      <c r="G325" s="20" t="str">
        <f t="shared" si="54"/>
        <v/>
      </c>
      <c r="H325" s="18"/>
      <c r="I325" s="15" t="str">
        <f t="shared" si="55"/>
        <v/>
      </c>
      <c r="J325" s="19"/>
      <c r="K325" s="19"/>
      <c r="L325" s="20" t="str">
        <f t="shared" si="56"/>
        <v/>
      </c>
      <c r="M325" s="15" t="str">
        <f t="shared" si="57"/>
        <v/>
      </c>
      <c r="N325" s="113"/>
      <c r="O325" s="21"/>
      <c r="P325" s="21">
        <v>0</v>
      </c>
      <c r="Q325" s="22">
        <f t="shared" ref="Q325:Q326" si="66">IF(ISNUMBER(Q324),IF(ISNUMBER(P325),Q324+P325,0),0)</f>
        <v>0</v>
      </c>
      <c r="R325" s="22">
        <f t="shared" si="60"/>
        <v>0</v>
      </c>
      <c r="S325" s="39"/>
      <c r="T325" s="39"/>
      <c r="U325" s="39"/>
    </row>
    <row r="326" spans="2:21" ht="12.75" customHeight="1" x14ac:dyDescent="0.15">
      <c r="B326" s="15" t="str">
        <f t="shared" si="58"/>
        <v/>
      </c>
      <c r="C326" s="15" t="str">
        <f>IF(E326="","",INT((E326-SUM(MOD(DATE(YEAR(E326-MOD(E326-2,7)+3),1,2),{1E+99;7})*{1;-1})+5)/7))</f>
        <v/>
      </c>
      <c r="D326" s="16" t="str">
        <f t="shared" si="59"/>
        <v/>
      </c>
      <c r="E326" s="17"/>
      <c r="F326" s="18"/>
      <c r="G326" s="20" t="str">
        <f t="shared" ref="G326:G389" si="67">IF(ISERROR(VLOOKUP(F326,TabelKlanten,2,FALSE)),"",VLOOKUP(F326,TabelKlanten,2,FALSE))</f>
        <v/>
      </c>
      <c r="H326" s="18"/>
      <c r="I326" s="15" t="str">
        <f t="shared" ref="I326:I389" si="68">IF(ISERROR(VLOOKUP(H326,TabelProjecten,2,FALSE)),"",VLOOKUP(H326,TabelProjecten,2,FALSE))</f>
        <v/>
      </c>
      <c r="J326" s="19"/>
      <c r="K326" s="19"/>
      <c r="L326" s="20" t="str">
        <f t="shared" ref="L326:L389" si="69">IF(ISERROR(VLOOKUP(K326,UrenTabel,3,FALSE)),"",VLOOKUP(K326,UrenTabel,3,FALSE))</f>
        <v/>
      </c>
      <c r="M326" s="15" t="str">
        <f t="shared" ref="M326:M389" si="70">IF(ISERROR(VLOOKUP(K326,UrenTabel,2,FALSE)),"",VLOOKUP(K326,UrenTabel,2,FALSE))</f>
        <v/>
      </c>
      <c r="N326" s="113"/>
      <c r="O326" s="21"/>
      <c r="P326" s="21">
        <v>0</v>
      </c>
      <c r="Q326" s="22">
        <f t="shared" si="66"/>
        <v>0</v>
      </c>
      <c r="R326" s="22">
        <f t="shared" si="60"/>
        <v>0</v>
      </c>
      <c r="S326" s="39"/>
      <c r="T326" s="39"/>
      <c r="U326" s="39"/>
    </row>
    <row r="327" spans="2:21" ht="12.75" customHeight="1" x14ac:dyDescent="0.15">
      <c r="B327" s="15" t="str">
        <f t="shared" ref="B327:B390" si="71">IF(E327="","",MONTH(E327))</f>
        <v/>
      </c>
      <c r="C327" s="15" t="str">
        <f>IF(E327="","",INT((E327-SUM(MOD(DATE(YEAR(E327-MOD(E327-2,7)+3),1,2),{1E+99;7})*{1;-1})+5)/7))</f>
        <v/>
      </c>
      <c r="D327" s="16" t="str">
        <f t="shared" ref="D327:D390" si="72">IF(E327="","",E327)</f>
        <v/>
      </c>
      <c r="E327" s="17"/>
      <c r="F327" s="18"/>
      <c r="G327" s="20" t="str">
        <f t="shared" si="67"/>
        <v/>
      </c>
      <c r="H327" s="18"/>
      <c r="I327" s="15" t="str">
        <f t="shared" si="68"/>
        <v/>
      </c>
      <c r="J327" s="19"/>
      <c r="K327" s="19"/>
      <c r="L327" s="20" t="str">
        <f t="shared" si="69"/>
        <v/>
      </c>
      <c r="M327" s="15" t="str">
        <f t="shared" si="70"/>
        <v/>
      </c>
      <c r="N327" s="113"/>
      <c r="O327" s="21"/>
      <c r="P327" s="21">
        <v>0</v>
      </c>
      <c r="Q327" s="22">
        <f>IF(ISNUMBER(Q320),IF(ISNUMBER(P327),Q320+P327,0),0)</f>
        <v>0</v>
      </c>
      <c r="R327" s="22">
        <f t="shared" si="60"/>
        <v>0</v>
      </c>
      <c r="S327" s="39" t="str">
        <f t="shared" si="61"/>
        <v/>
      </c>
      <c r="T327" s="39" t="str">
        <f t="shared" si="62"/>
        <v/>
      </c>
      <c r="U327" s="39" t="str">
        <f t="shared" si="63"/>
        <v/>
      </c>
    </row>
    <row r="328" spans="2:21" ht="12.75" customHeight="1" x14ac:dyDescent="0.15">
      <c r="B328" s="15" t="str">
        <f t="shared" si="71"/>
        <v/>
      </c>
      <c r="C328" s="15" t="str">
        <f>IF(E328="","",INT((E328-SUM(MOD(DATE(YEAR(E328-MOD(E328-2,7)+3),1,2),{1E+99;7})*{1;-1})+5)/7))</f>
        <v/>
      </c>
      <c r="D328" s="16" t="str">
        <f t="shared" si="72"/>
        <v/>
      </c>
      <c r="E328" s="17"/>
      <c r="F328" s="18"/>
      <c r="G328" s="20" t="str">
        <f t="shared" si="67"/>
        <v/>
      </c>
      <c r="H328" s="18"/>
      <c r="I328" s="15" t="str">
        <f t="shared" si="68"/>
        <v/>
      </c>
      <c r="J328" s="19"/>
      <c r="K328" s="19"/>
      <c r="L328" s="20" t="str">
        <f t="shared" si="69"/>
        <v/>
      </c>
      <c r="M328" s="15" t="str">
        <f t="shared" si="70"/>
        <v/>
      </c>
      <c r="N328" s="113"/>
      <c r="O328" s="21"/>
      <c r="P328" s="21">
        <v>0</v>
      </c>
      <c r="Q328" s="22">
        <f t="shared" si="64"/>
        <v>0</v>
      </c>
      <c r="R328" s="22">
        <f t="shared" si="60"/>
        <v>0</v>
      </c>
      <c r="S328" s="39" t="str">
        <f t="shared" si="61"/>
        <v/>
      </c>
      <c r="T328" s="39" t="str">
        <f t="shared" si="62"/>
        <v/>
      </c>
      <c r="U328" s="39" t="str">
        <f t="shared" si="63"/>
        <v/>
      </c>
    </row>
    <row r="329" spans="2:21" ht="12.75" customHeight="1" x14ac:dyDescent="0.15">
      <c r="B329" s="15" t="str">
        <f t="shared" si="71"/>
        <v/>
      </c>
      <c r="C329" s="15" t="str">
        <f>IF(E329="","",INT((E329-SUM(MOD(DATE(YEAR(E329-MOD(E329-2,7)+3),1,2),{1E+99;7})*{1;-1})+5)/7))</f>
        <v/>
      </c>
      <c r="D329" s="16" t="str">
        <f t="shared" si="72"/>
        <v/>
      </c>
      <c r="E329" s="17"/>
      <c r="F329" s="18"/>
      <c r="G329" s="20" t="str">
        <f t="shared" si="67"/>
        <v/>
      </c>
      <c r="H329" s="18"/>
      <c r="I329" s="15" t="str">
        <f t="shared" si="68"/>
        <v/>
      </c>
      <c r="J329" s="19"/>
      <c r="K329" s="19"/>
      <c r="L329" s="20" t="str">
        <f t="shared" si="69"/>
        <v/>
      </c>
      <c r="M329" s="15" t="str">
        <f t="shared" si="70"/>
        <v/>
      </c>
      <c r="N329" s="113"/>
      <c r="O329" s="21"/>
      <c r="P329" s="21">
        <v>0</v>
      </c>
      <c r="Q329" s="22">
        <f t="shared" si="64"/>
        <v>0</v>
      </c>
      <c r="R329" s="22">
        <f t="shared" si="60"/>
        <v>0</v>
      </c>
      <c r="S329" s="39" t="str">
        <f t="shared" si="61"/>
        <v/>
      </c>
      <c r="T329" s="39" t="str">
        <f t="shared" si="62"/>
        <v/>
      </c>
      <c r="U329" s="39" t="str">
        <f t="shared" si="63"/>
        <v/>
      </c>
    </row>
    <row r="330" spans="2:21" ht="12.75" customHeight="1" x14ac:dyDescent="0.15">
      <c r="B330" s="15" t="str">
        <f t="shared" si="71"/>
        <v/>
      </c>
      <c r="C330" s="15" t="str">
        <f>IF(E330="","",INT((E330-SUM(MOD(DATE(YEAR(E330-MOD(E330-2,7)+3),1,2),{1E+99;7})*{1;-1})+5)/7))</f>
        <v/>
      </c>
      <c r="D330" s="16" t="str">
        <f t="shared" si="72"/>
        <v/>
      </c>
      <c r="E330" s="17"/>
      <c r="F330" s="18"/>
      <c r="G330" s="20" t="str">
        <f t="shared" si="67"/>
        <v/>
      </c>
      <c r="H330" s="18"/>
      <c r="I330" s="15" t="str">
        <f t="shared" si="68"/>
        <v/>
      </c>
      <c r="J330" s="19"/>
      <c r="K330" s="19"/>
      <c r="L330" s="20" t="str">
        <f t="shared" si="69"/>
        <v/>
      </c>
      <c r="M330" s="15" t="str">
        <f t="shared" si="70"/>
        <v/>
      </c>
      <c r="N330" s="113"/>
      <c r="O330" s="21"/>
      <c r="P330" s="21">
        <v>0</v>
      </c>
      <c r="Q330" s="22">
        <f t="shared" si="64"/>
        <v>0</v>
      </c>
      <c r="R330" s="22">
        <f t="shared" si="60"/>
        <v>0</v>
      </c>
      <c r="S330" s="39" t="str">
        <f t="shared" si="61"/>
        <v/>
      </c>
      <c r="T330" s="39" t="str">
        <f t="shared" si="62"/>
        <v/>
      </c>
      <c r="U330" s="39" t="str">
        <f t="shared" si="63"/>
        <v/>
      </c>
    </row>
    <row r="331" spans="2:21" ht="12.75" customHeight="1" x14ac:dyDescent="0.15">
      <c r="B331" s="15" t="str">
        <f t="shared" si="71"/>
        <v/>
      </c>
      <c r="C331" s="15" t="str">
        <f>IF(E331="","",INT((E331-SUM(MOD(DATE(YEAR(E331-MOD(E331-2,7)+3),1,2),{1E+99;7})*{1;-1})+5)/7))</f>
        <v/>
      </c>
      <c r="D331" s="16" t="str">
        <f t="shared" si="72"/>
        <v/>
      </c>
      <c r="E331" s="17"/>
      <c r="F331" s="18"/>
      <c r="G331" s="20" t="str">
        <f t="shared" si="67"/>
        <v/>
      </c>
      <c r="H331" s="18"/>
      <c r="I331" s="15" t="str">
        <f t="shared" si="68"/>
        <v/>
      </c>
      <c r="J331" s="19"/>
      <c r="K331" s="19"/>
      <c r="L331" s="20" t="str">
        <f t="shared" si="69"/>
        <v/>
      </c>
      <c r="M331" s="15" t="str">
        <f t="shared" si="70"/>
        <v/>
      </c>
      <c r="N331" s="113"/>
      <c r="O331" s="21"/>
      <c r="P331" s="21">
        <v>0</v>
      </c>
      <c r="Q331" s="22">
        <f t="shared" si="64"/>
        <v>0</v>
      </c>
      <c r="R331" s="22">
        <f t="shared" si="60"/>
        <v>0</v>
      </c>
      <c r="S331" s="39" t="str">
        <f t="shared" si="61"/>
        <v/>
      </c>
      <c r="T331" s="39" t="str">
        <f t="shared" si="62"/>
        <v/>
      </c>
      <c r="U331" s="39" t="str">
        <f t="shared" si="63"/>
        <v/>
      </c>
    </row>
    <row r="332" spans="2:21" ht="12.75" customHeight="1" x14ac:dyDescent="0.15">
      <c r="B332" s="15" t="str">
        <f t="shared" si="71"/>
        <v/>
      </c>
      <c r="C332" s="15" t="str">
        <f>IF(E332="","",INT((E332-SUM(MOD(DATE(YEAR(E332-MOD(E332-2,7)+3),1,2),{1E+99;7})*{1;-1})+5)/7))</f>
        <v/>
      </c>
      <c r="D332" s="16" t="str">
        <f t="shared" si="72"/>
        <v/>
      </c>
      <c r="E332" s="17"/>
      <c r="F332" s="18"/>
      <c r="G332" s="20" t="str">
        <f t="shared" si="67"/>
        <v/>
      </c>
      <c r="H332" s="18"/>
      <c r="I332" s="15" t="str">
        <f t="shared" si="68"/>
        <v/>
      </c>
      <c r="J332" s="19"/>
      <c r="K332" s="19"/>
      <c r="L332" s="20" t="str">
        <f t="shared" si="69"/>
        <v/>
      </c>
      <c r="M332" s="15" t="str">
        <f t="shared" si="70"/>
        <v/>
      </c>
      <c r="N332" s="113"/>
      <c r="O332" s="21"/>
      <c r="P332" s="21">
        <v>0</v>
      </c>
      <c r="Q332" s="22">
        <f t="shared" si="64"/>
        <v>0</v>
      </c>
      <c r="R332" s="22">
        <f t="shared" si="60"/>
        <v>0</v>
      </c>
      <c r="S332" s="39" t="str">
        <f t="shared" si="61"/>
        <v/>
      </c>
      <c r="T332" s="39" t="str">
        <f t="shared" si="62"/>
        <v/>
      </c>
      <c r="U332" s="39" t="str">
        <f t="shared" si="63"/>
        <v/>
      </c>
    </row>
    <row r="333" spans="2:21" ht="12.75" customHeight="1" x14ac:dyDescent="0.15">
      <c r="B333" s="15" t="str">
        <f t="shared" si="71"/>
        <v/>
      </c>
      <c r="C333" s="15" t="str">
        <f>IF(E333="","",INT((E333-SUM(MOD(DATE(YEAR(E333-MOD(E333-2,7)+3),1,2),{1E+99;7})*{1;-1})+5)/7))</f>
        <v/>
      </c>
      <c r="D333" s="16" t="str">
        <f t="shared" si="72"/>
        <v/>
      </c>
      <c r="E333" s="17"/>
      <c r="F333" s="18"/>
      <c r="G333" s="20" t="str">
        <f t="shared" si="67"/>
        <v/>
      </c>
      <c r="H333" s="18"/>
      <c r="I333" s="15" t="str">
        <f t="shared" si="68"/>
        <v/>
      </c>
      <c r="J333" s="19"/>
      <c r="K333" s="19"/>
      <c r="L333" s="20" t="str">
        <f t="shared" si="69"/>
        <v/>
      </c>
      <c r="M333" s="15" t="str">
        <f t="shared" si="70"/>
        <v/>
      </c>
      <c r="N333" s="113"/>
      <c r="O333" s="21"/>
      <c r="P333" s="21">
        <v>0</v>
      </c>
      <c r="Q333" s="22">
        <f t="shared" si="64"/>
        <v>0</v>
      </c>
      <c r="R333" s="22">
        <f t="shared" si="60"/>
        <v>0</v>
      </c>
      <c r="S333" s="39" t="str">
        <f t="shared" si="61"/>
        <v/>
      </c>
      <c r="T333" s="39" t="str">
        <f t="shared" si="62"/>
        <v/>
      </c>
      <c r="U333" s="39" t="str">
        <f t="shared" si="63"/>
        <v/>
      </c>
    </row>
    <row r="334" spans="2:21" ht="12.75" customHeight="1" x14ac:dyDescent="0.15">
      <c r="B334" s="15" t="str">
        <f t="shared" si="71"/>
        <v/>
      </c>
      <c r="C334" s="15" t="str">
        <f>IF(E334="","",INT((E334-SUM(MOD(DATE(YEAR(E334-MOD(E334-2,7)+3),1,2),{1E+99;7})*{1;-1})+5)/7))</f>
        <v/>
      </c>
      <c r="D334" s="16" t="str">
        <f t="shared" si="72"/>
        <v/>
      </c>
      <c r="E334" s="17"/>
      <c r="F334" s="18"/>
      <c r="G334" s="20" t="str">
        <f t="shared" si="67"/>
        <v/>
      </c>
      <c r="H334" s="18"/>
      <c r="I334" s="15" t="str">
        <f t="shared" si="68"/>
        <v/>
      </c>
      <c r="J334" s="19"/>
      <c r="K334" s="19"/>
      <c r="L334" s="20" t="str">
        <f t="shared" si="69"/>
        <v/>
      </c>
      <c r="M334" s="15" t="str">
        <f t="shared" si="70"/>
        <v/>
      </c>
      <c r="N334" s="113"/>
      <c r="O334" s="21"/>
      <c r="P334" s="21">
        <v>0</v>
      </c>
      <c r="Q334" s="22">
        <f t="shared" si="64"/>
        <v>0</v>
      </c>
      <c r="R334" s="22">
        <f t="shared" si="60"/>
        <v>0</v>
      </c>
      <c r="S334" s="39" t="str">
        <f t="shared" si="61"/>
        <v/>
      </c>
      <c r="T334" s="39" t="str">
        <f t="shared" si="62"/>
        <v/>
      </c>
      <c r="U334" s="39" t="str">
        <f t="shared" si="63"/>
        <v/>
      </c>
    </row>
    <row r="335" spans="2:21" ht="12.75" customHeight="1" x14ac:dyDescent="0.15">
      <c r="B335" s="15" t="str">
        <f t="shared" si="71"/>
        <v/>
      </c>
      <c r="C335" s="15" t="str">
        <f>IF(E335="","",INT((E335-SUM(MOD(DATE(YEAR(E335-MOD(E335-2,7)+3),1,2),{1E+99;7})*{1;-1})+5)/7))</f>
        <v/>
      </c>
      <c r="D335" s="16" t="str">
        <f t="shared" si="72"/>
        <v/>
      </c>
      <c r="E335" s="17"/>
      <c r="F335" s="18"/>
      <c r="G335" s="20" t="str">
        <f t="shared" si="67"/>
        <v/>
      </c>
      <c r="H335" s="18"/>
      <c r="I335" s="15" t="str">
        <f t="shared" si="68"/>
        <v/>
      </c>
      <c r="J335" s="19"/>
      <c r="K335" s="19"/>
      <c r="L335" s="20" t="str">
        <f t="shared" si="69"/>
        <v/>
      </c>
      <c r="M335" s="15" t="str">
        <f t="shared" si="70"/>
        <v/>
      </c>
      <c r="N335" s="113"/>
      <c r="O335" s="21"/>
      <c r="P335" s="21">
        <v>0</v>
      </c>
      <c r="Q335" s="22">
        <f t="shared" si="64"/>
        <v>0</v>
      </c>
      <c r="R335" s="22">
        <f t="shared" si="60"/>
        <v>0</v>
      </c>
      <c r="S335" s="39" t="str">
        <f t="shared" si="61"/>
        <v/>
      </c>
      <c r="T335" s="39" t="str">
        <f t="shared" si="62"/>
        <v/>
      </c>
      <c r="U335" s="39" t="str">
        <f t="shared" si="63"/>
        <v/>
      </c>
    </row>
    <row r="336" spans="2:21" ht="12.75" customHeight="1" x14ac:dyDescent="0.15">
      <c r="B336" s="15" t="str">
        <f t="shared" si="71"/>
        <v/>
      </c>
      <c r="C336" s="15" t="str">
        <f>IF(E336="","",INT((E336-SUM(MOD(DATE(YEAR(E336-MOD(E336-2,7)+3),1,2),{1E+99;7})*{1;-1})+5)/7))</f>
        <v/>
      </c>
      <c r="D336" s="16" t="str">
        <f t="shared" si="72"/>
        <v/>
      </c>
      <c r="E336" s="17"/>
      <c r="F336" s="18"/>
      <c r="G336" s="20" t="str">
        <f t="shared" si="67"/>
        <v/>
      </c>
      <c r="H336" s="18"/>
      <c r="I336" s="15" t="str">
        <f t="shared" si="68"/>
        <v/>
      </c>
      <c r="J336" s="19"/>
      <c r="K336" s="19"/>
      <c r="L336" s="20" t="str">
        <f t="shared" si="69"/>
        <v/>
      </c>
      <c r="M336" s="15" t="str">
        <f t="shared" si="70"/>
        <v/>
      </c>
      <c r="N336" s="113"/>
      <c r="O336" s="21"/>
      <c r="P336" s="21">
        <v>0</v>
      </c>
      <c r="Q336" s="22">
        <f t="shared" si="64"/>
        <v>0</v>
      </c>
      <c r="R336" s="22">
        <f t="shared" si="60"/>
        <v>0</v>
      </c>
      <c r="S336" s="39" t="str">
        <f t="shared" si="61"/>
        <v/>
      </c>
      <c r="T336" s="39" t="str">
        <f t="shared" si="62"/>
        <v/>
      </c>
      <c r="U336" s="39" t="str">
        <f t="shared" si="63"/>
        <v/>
      </c>
    </row>
    <row r="337" spans="2:21" ht="12.75" customHeight="1" x14ac:dyDescent="0.15">
      <c r="B337" s="15" t="str">
        <f t="shared" si="71"/>
        <v/>
      </c>
      <c r="C337" s="15" t="str">
        <f>IF(E337="","",INT((E337-SUM(MOD(DATE(YEAR(E337-MOD(E337-2,7)+3),1,2),{1E+99;7})*{1;-1})+5)/7))</f>
        <v/>
      </c>
      <c r="D337" s="16" t="str">
        <f t="shared" si="72"/>
        <v/>
      </c>
      <c r="E337" s="17"/>
      <c r="F337" s="18"/>
      <c r="G337" s="20" t="str">
        <f t="shared" si="67"/>
        <v/>
      </c>
      <c r="H337" s="18"/>
      <c r="I337" s="15" t="str">
        <f t="shared" si="68"/>
        <v/>
      </c>
      <c r="J337" s="19"/>
      <c r="K337" s="19"/>
      <c r="L337" s="20" t="str">
        <f t="shared" si="69"/>
        <v/>
      </c>
      <c r="M337" s="15" t="str">
        <f t="shared" si="70"/>
        <v/>
      </c>
      <c r="N337" s="113"/>
      <c r="O337" s="21"/>
      <c r="P337" s="21">
        <v>0</v>
      </c>
      <c r="Q337" s="22">
        <f t="shared" si="64"/>
        <v>0</v>
      </c>
      <c r="R337" s="22">
        <f t="shared" si="60"/>
        <v>0</v>
      </c>
      <c r="S337" s="39" t="str">
        <f t="shared" si="61"/>
        <v/>
      </c>
      <c r="T337" s="39" t="str">
        <f t="shared" si="62"/>
        <v/>
      </c>
      <c r="U337" s="39" t="str">
        <f t="shared" si="63"/>
        <v/>
      </c>
    </row>
    <row r="338" spans="2:21" ht="12.75" customHeight="1" x14ac:dyDescent="0.15">
      <c r="B338" s="15" t="str">
        <f t="shared" si="71"/>
        <v/>
      </c>
      <c r="C338" s="15" t="str">
        <f>IF(E338="","",INT((E338-SUM(MOD(DATE(YEAR(E338-MOD(E338-2,7)+3),1,2),{1E+99;7})*{1;-1})+5)/7))</f>
        <v/>
      </c>
      <c r="D338" s="16" t="str">
        <f t="shared" si="72"/>
        <v/>
      </c>
      <c r="E338" s="17"/>
      <c r="F338" s="18"/>
      <c r="G338" s="20" t="str">
        <f t="shared" si="67"/>
        <v/>
      </c>
      <c r="H338" s="18"/>
      <c r="I338" s="15" t="str">
        <f t="shared" si="68"/>
        <v/>
      </c>
      <c r="J338" s="19"/>
      <c r="K338" s="19"/>
      <c r="L338" s="20" t="str">
        <f t="shared" si="69"/>
        <v/>
      </c>
      <c r="M338" s="15" t="str">
        <f t="shared" si="70"/>
        <v/>
      </c>
      <c r="N338" s="113"/>
      <c r="O338" s="21"/>
      <c r="P338" s="21">
        <v>0</v>
      </c>
      <c r="Q338" s="22">
        <f t="shared" si="64"/>
        <v>0</v>
      </c>
      <c r="R338" s="22">
        <f t="shared" si="60"/>
        <v>0</v>
      </c>
      <c r="S338" s="39" t="str">
        <f t="shared" si="61"/>
        <v/>
      </c>
      <c r="T338" s="39" t="str">
        <f t="shared" si="62"/>
        <v/>
      </c>
      <c r="U338" s="39" t="str">
        <f t="shared" si="63"/>
        <v/>
      </c>
    </row>
    <row r="339" spans="2:21" ht="12.75" customHeight="1" x14ac:dyDescent="0.15">
      <c r="B339" s="15" t="str">
        <f t="shared" si="71"/>
        <v/>
      </c>
      <c r="C339" s="15" t="str">
        <f>IF(E339="","",INT((E339-SUM(MOD(DATE(YEAR(E339-MOD(E339-2,7)+3),1,2),{1E+99;7})*{1;-1})+5)/7))</f>
        <v/>
      </c>
      <c r="D339" s="16" t="str">
        <f t="shared" si="72"/>
        <v/>
      </c>
      <c r="E339" s="17"/>
      <c r="F339" s="18"/>
      <c r="G339" s="20" t="str">
        <f t="shared" si="67"/>
        <v/>
      </c>
      <c r="H339" s="18"/>
      <c r="I339" s="15" t="str">
        <f t="shared" si="68"/>
        <v/>
      </c>
      <c r="J339" s="19"/>
      <c r="K339" s="19"/>
      <c r="L339" s="20" t="str">
        <f t="shared" si="69"/>
        <v/>
      </c>
      <c r="M339" s="15" t="str">
        <f t="shared" si="70"/>
        <v/>
      </c>
      <c r="N339" s="113"/>
      <c r="O339" s="21"/>
      <c r="P339" s="21">
        <v>0</v>
      </c>
      <c r="Q339" s="22">
        <f t="shared" si="64"/>
        <v>0</v>
      </c>
      <c r="R339" s="22">
        <f t="shared" si="60"/>
        <v>0</v>
      </c>
      <c r="S339" s="39" t="str">
        <f t="shared" si="61"/>
        <v/>
      </c>
      <c r="T339" s="39" t="str">
        <f t="shared" si="62"/>
        <v/>
      </c>
      <c r="U339" s="39" t="str">
        <f t="shared" si="63"/>
        <v/>
      </c>
    </row>
    <row r="340" spans="2:21" ht="12.75" customHeight="1" x14ac:dyDescent="0.15">
      <c r="B340" s="15" t="str">
        <f t="shared" si="71"/>
        <v/>
      </c>
      <c r="C340" s="15" t="str">
        <f>IF(E340="","",INT((E340-SUM(MOD(DATE(YEAR(E340-MOD(E340-2,7)+3),1,2),{1E+99;7})*{1;-1})+5)/7))</f>
        <v/>
      </c>
      <c r="D340" s="16" t="str">
        <f t="shared" si="72"/>
        <v/>
      </c>
      <c r="E340" s="17"/>
      <c r="F340" s="18"/>
      <c r="G340" s="20" t="str">
        <f t="shared" si="67"/>
        <v/>
      </c>
      <c r="H340" s="18"/>
      <c r="I340" s="15" t="str">
        <f t="shared" si="68"/>
        <v/>
      </c>
      <c r="J340" s="19"/>
      <c r="K340" s="19"/>
      <c r="L340" s="20" t="str">
        <f t="shared" si="69"/>
        <v/>
      </c>
      <c r="M340" s="15" t="str">
        <f t="shared" si="70"/>
        <v/>
      </c>
      <c r="N340" s="113"/>
      <c r="O340" s="21"/>
      <c r="P340" s="21">
        <v>0</v>
      </c>
      <c r="Q340" s="22">
        <f t="shared" si="64"/>
        <v>0</v>
      </c>
      <c r="R340" s="22">
        <f t="shared" si="60"/>
        <v>0</v>
      </c>
      <c r="S340" s="39" t="str">
        <f t="shared" si="61"/>
        <v/>
      </c>
      <c r="T340" s="39" t="str">
        <f t="shared" si="62"/>
        <v/>
      </c>
      <c r="U340" s="39" t="str">
        <f t="shared" si="63"/>
        <v/>
      </c>
    </row>
    <row r="341" spans="2:21" ht="12.75" customHeight="1" x14ac:dyDescent="0.15">
      <c r="B341" s="15" t="str">
        <f t="shared" si="71"/>
        <v/>
      </c>
      <c r="C341" s="15" t="str">
        <f>IF(E341="","",INT((E341-SUM(MOD(DATE(YEAR(E341-MOD(E341-2,7)+3),1,2),{1E+99;7})*{1;-1})+5)/7))</f>
        <v/>
      </c>
      <c r="D341" s="16" t="str">
        <f t="shared" si="72"/>
        <v/>
      </c>
      <c r="E341" s="17"/>
      <c r="F341" s="18"/>
      <c r="G341" s="20" t="str">
        <f t="shared" si="67"/>
        <v/>
      </c>
      <c r="H341" s="18"/>
      <c r="I341" s="15" t="str">
        <f t="shared" si="68"/>
        <v/>
      </c>
      <c r="J341" s="19"/>
      <c r="K341" s="19"/>
      <c r="L341" s="20" t="str">
        <f t="shared" si="69"/>
        <v/>
      </c>
      <c r="M341" s="15" t="str">
        <f t="shared" si="70"/>
        <v/>
      </c>
      <c r="N341" s="113"/>
      <c r="O341" s="21"/>
      <c r="P341" s="21">
        <v>0</v>
      </c>
      <c r="Q341" s="22">
        <f t="shared" si="64"/>
        <v>0</v>
      </c>
      <c r="R341" s="22">
        <f t="shared" si="60"/>
        <v>0</v>
      </c>
      <c r="S341" s="39" t="str">
        <f t="shared" si="61"/>
        <v/>
      </c>
      <c r="T341" s="39" t="str">
        <f t="shared" si="62"/>
        <v/>
      </c>
      <c r="U341" s="39" t="str">
        <f t="shared" si="63"/>
        <v/>
      </c>
    </row>
    <row r="342" spans="2:21" ht="12.75" customHeight="1" x14ac:dyDescent="0.15">
      <c r="B342" s="15" t="str">
        <f t="shared" si="71"/>
        <v/>
      </c>
      <c r="C342" s="15" t="str">
        <f>IF(E342="","",INT((E342-SUM(MOD(DATE(YEAR(E342-MOD(E342-2,7)+3),1,2),{1E+99;7})*{1;-1})+5)/7))</f>
        <v/>
      </c>
      <c r="D342" s="16" t="str">
        <f t="shared" si="72"/>
        <v/>
      </c>
      <c r="E342" s="17"/>
      <c r="F342" s="18"/>
      <c r="G342" s="20" t="str">
        <f t="shared" si="67"/>
        <v/>
      </c>
      <c r="H342" s="18"/>
      <c r="I342" s="15" t="str">
        <f t="shared" si="68"/>
        <v/>
      </c>
      <c r="J342" s="19"/>
      <c r="K342" s="19"/>
      <c r="L342" s="20" t="str">
        <f t="shared" si="69"/>
        <v/>
      </c>
      <c r="M342" s="15" t="str">
        <f t="shared" si="70"/>
        <v/>
      </c>
      <c r="N342" s="113"/>
      <c r="O342" s="21"/>
      <c r="P342" s="21">
        <v>0</v>
      </c>
      <c r="Q342" s="22">
        <f t="shared" si="64"/>
        <v>0</v>
      </c>
      <c r="R342" s="22">
        <f t="shared" si="60"/>
        <v>0</v>
      </c>
      <c r="S342" s="39" t="str">
        <f t="shared" si="61"/>
        <v/>
      </c>
      <c r="T342" s="39" t="str">
        <f t="shared" si="62"/>
        <v/>
      </c>
      <c r="U342" s="39" t="str">
        <f t="shared" si="63"/>
        <v/>
      </c>
    </row>
    <row r="343" spans="2:21" ht="12.75" customHeight="1" x14ac:dyDescent="0.15">
      <c r="B343" s="15" t="str">
        <f t="shared" si="71"/>
        <v/>
      </c>
      <c r="C343" s="15" t="str">
        <f>IF(E343="","",INT((E343-SUM(MOD(DATE(YEAR(E343-MOD(E343-2,7)+3),1,2),{1E+99;7})*{1;-1})+5)/7))</f>
        <v/>
      </c>
      <c r="D343" s="16" t="str">
        <f t="shared" si="72"/>
        <v/>
      </c>
      <c r="E343" s="17"/>
      <c r="F343" s="18"/>
      <c r="G343" s="20" t="str">
        <f t="shared" si="67"/>
        <v/>
      </c>
      <c r="H343" s="18"/>
      <c r="I343" s="15" t="str">
        <f t="shared" si="68"/>
        <v/>
      </c>
      <c r="J343" s="19"/>
      <c r="K343" s="19"/>
      <c r="L343" s="20" t="str">
        <f t="shared" si="69"/>
        <v/>
      </c>
      <c r="M343" s="15" t="str">
        <f t="shared" si="70"/>
        <v/>
      </c>
      <c r="N343" s="113"/>
      <c r="O343" s="21"/>
      <c r="P343" s="21">
        <v>0</v>
      </c>
      <c r="Q343" s="22">
        <f t="shared" si="64"/>
        <v>0</v>
      </c>
      <c r="R343" s="22">
        <f t="shared" si="60"/>
        <v>0</v>
      </c>
      <c r="S343" s="39" t="str">
        <f t="shared" si="61"/>
        <v/>
      </c>
      <c r="T343" s="39" t="str">
        <f t="shared" si="62"/>
        <v/>
      </c>
      <c r="U343" s="39" t="str">
        <f t="shared" si="63"/>
        <v/>
      </c>
    </row>
    <row r="344" spans="2:21" ht="12.75" customHeight="1" x14ac:dyDescent="0.15">
      <c r="B344" s="15" t="str">
        <f t="shared" si="71"/>
        <v/>
      </c>
      <c r="C344" s="15" t="str">
        <f>IF(E344="","",INT((E344-SUM(MOD(DATE(YEAR(E344-MOD(E344-2,7)+3),1,2),{1E+99;7})*{1;-1})+5)/7))</f>
        <v/>
      </c>
      <c r="D344" s="16" t="str">
        <f t="shared" si="72"/>
        <v/>
      </c>
      <c r="E344" s="17"/>
      <c r="F344" s="18"/>
      <c r="G344" s="20" t="str">
        <f t="shared" si="67"/>
        <v/>
      </c>
      <c r="H344" s="18"/>
      <c r="I344" s="15" t="str">
        <f t="shared" si="68"/>
        <v/>
      </c>
      <c r="J344" s="19"/>
      <c r="K344" s="19"/>
      <c r="L344" s="20" t="str">
        <f t="shared" si="69"/>
        <v/>
      </c>
      <c r="M344" s="15" t="str">
        <f t="shared" si="70"/>
        <v/>
      </c>
      <c r="N344" s="113"/>
      <c r="O344" s="21"/>
      <c r="P344" s="21">
        <v>0</v>
      </c>
      <c r="Q344" s="22">
        <f t="shared" si="64"/>
        <v>0</v>
      </c>
      <c r="R344" s="22">
        <f t="shared" si="60"/>
        <v>0</v>
      </c>
      <c r="S344" s="39" t="str">
        <f t="shared" si="61"/>
        <v/>
      </c>
      <c r="T344" s="39" t="str">
        <f t="shared" si="62"/>
        <v/>
      </c>
      <c r="U344" s="39" t="str">
        <f t="shared" si="63"/>
        <v/>
      </c>
    </row>
    <row r="345" spans="2:21" ht="12.75" customHeight="1" x14ac:dyDescent="0.15">
      <c r="B345" s="15" t="str">
        <f t="shared" si="71"/>
        <v/>
      </c>
      <c r="C345" s="15" t="str">
        <f>IF(E345="","",INT((E345-SUM(MOD(DATE(YEAR(E345-MOD(E345-2,7)+3),1,2),{1E+99;7})*{1;-1})+5)/7))</f>
        <v/>
      </c>
      <c r="D345" s="16" t="str">
        <f t="shared" si="72"/>
        <v/>
      </c>
      <c r="E345" s="17"/>
      <c r="F345" s="18"/>
      <c r="G345" s="20" t="str">
        <f t="shared" si="67"/>
        <v/>
      </c>
      <c r="H345" s="18"/>
      <c r="I345" s="15" t="str">
        <f t="shared" si="68"/>
        <v/>
      </c>
      <c r="J345" s="19"/>
      <c r="K345" s="19"/>
      <c r="L345" s="20" t="str">
        <f t="shared" si="69"/>
        <v/>
      </c>
      <c r="M345" s="15" t="str">
        <f t="shared" si="70"/>
        <v/>
      </c>
      <c r="N345" s="113"/>
      <c r="O345" s="21"/>
      <c r="P345" s="21">
        <v>0</v>
      </c>
      <c r="Q345" s="22">
        <f t="shared" si="64"/>
        <v>0</v>
      </c>
      <c r="R345" s="22">
        <f t="shared" si="60"/>
        <v>0</v>
      </c>
      <c r="S345" s="39" t="str">
        <f t="shared" si="61"/>
        <v/>
      </c>
      <c r="T345" s="39" t="str">
        <f t="shared" si="62"/>
        <v/>
      </c>
      <c r="U345" s="39" t="str">
        <f t="shared" si="63"/>
        <v/>
      </c>
    </row>
    <row r="346" spans="2:21" ht="12.75" customHeight="1" x14ac:dyDescent="0.15">
      <c r="B346" s="15" t="str">
        <f t="shared" si="71"/>
        <v/>
      </c>
      <c r="C346" s="15" t="str">
        <f>IF(E346="","",INT((E346-SUM(MOD(DATE(YEAR(E346-MOD(E346-2,7)+3),1,2),{1E+99;7})*{1;-1})+5)/7))</f>
        <v/>
      </c>
      <c r="D346" s="16" t="str">
        <f t="shared" si="72"/>
        <v/>
      </c>
      <c r="E346" s="17"/>
      <c r="F346" s="18"/>
      <c r="G346" s="20" t="str">
        <f t="shared" si="67"/>
        <v/>
      </c>
      <c r="H346" s="18"/>
      <c r="I346" s="15" t="str">
        <f t="shared" si="68"/>
        <v/>
      </c>
      <c r="J346" s="19"/>
      <c r="K346" s="19"/>
      <c r="L346" s="20" t="str">
        <f t="shared" si="69"/>
        <v/>
      </c>
      <c r="M346" s="15" t="str">
        <f t="shared" si="70"/>
        <v/>
      </c>
      <c r="N346" s="113"/>
      <c r="O346" s="21"/>
      <c r="P346" s="21">
        <v>0</v>
      </c>
      <c r="Q346" s="22">
        <f t="shared" si="64"/>
        <v>0</v>
      </c>
      <c r="R346" s="22">
        <f t="shared" si="60"/>
        <v>0</v>
      </c>
      <c r="S346" s="39" t="str">
        <f t="shared" si="61"/>
        <v/>
      </c>
      <c r="T346" s="39" t="str">
        <f t="shared" si="62"/>
        <v/>
      </c>
      <c r="U346" s="39" t="str">
        <f t="shared" si="63"/>
        <v/>
      </c>
    </row>
    <row r="347" spans="2:21" ht="12.75" customHeight="1" x14ac:dyDescent="0.15">
      <c r="B347" s="15" t="str">
        <f t="shared" si="71"/>
        <v/>
      </c>
      <c r="C347" s="15" t="str">
        <f>IF(E347="","",INT((E347-SUM(MOD(DATE(YEAR(E347-MOD(E347-2,7)+3),1,2),{1E+99;7})*{1;-1})+5)/7))</f>
        <v/>
      </c>
      <c r="D347" s="16" t="str">
        <f t="shared" si="72"/>
        <v/>
      </c>
      <c r="E347" s="17"/>
      <c r="F347" s="18"/>
      <c r="G347" s="20" t="str">
        <f t="shared" si="67"/>
        <v/>
      </c>
      <c r="H347" s="18"/>
      <c r="I347" s="15" t="str">
        <f t="shared" si="68"/>
        <v/>
      </c>
      <c r="J347" s="19"/>
      <c r="K347" s="19"/>
      <c r="L347" s="20" t="str">
        <f t="shared" si="69"/>
        <v/>
      </c>
      <c r="M347" s="15" t="str">
        <f t="shared" si="70"/>
        <v/>
      </c>
      <c r="N347" s="113"/>
      <c r="O347" s="21"/>
      <c r="P347" s="21">
        <v>0</v>
      </c>
      <c r="Q347" s="22">
        <f t="shared" si="64"/>
        <v>0</v>
      </c>
      <c r="R347" s="22">
        <f t="shared" si="60"/>
        <v>0</v>
      </c>
      <c r="S347" s="39" t="str">
        <f t="shared" si="61"/>
        <v/>
      </c>
      <c r="T347" s="39" t="str">
        <f t="shared" si="62"/>
        <v/>
      </c>
      <c r="U347" s="39" t="str">
        <f t="shared" si="63"/>
        <v/>
      </c>
    </row>
    <row r="348" spans="2:21" ht="12.75" customHeight="1" x14ac:dyDescent="0.15">
      <c r="B348" s="15" t="str">
        <f t="shared" si="71"/>
        <v/>
      </c>
      <c r="C348" s="15" t="str">
        <f>IF(E348="","",INT((E348-SUM(MOD(DATE(YEAR(E348-MOD(E348-2,7)+3),1,2),{1E+99;7})*{1;-1})+5)/7))</f>
        <v/>
      </c>
      <c r="D348" s="16" t="str">
        <f t="shared" si="72"/>
        <v/>
      </c>
      <c r="E348" s="17"/>
      <c r="F348" s="18"/>
      <c r="G348" s="20" t="str">
        <f t="shared" si="67"/>
        <v/>
      </c>
      <c r="H348" s="18"/>
      <c r="I348" s="15" t="str">
        <f t="shared" si="68"/>
        <v/>
      </c>
      <c r="J348" s="19"/>
      <c r="K348" s="19"/>
      <c r="L348" s="20" t="str">
        <f t="shared" si="69"/>
        <v/>
      </c>
      <c r="M348" s="15" t="str">
        <f t="shared" si="70"/>
        <v/>
      </c>
      <c r="N348" s="113"/>
      <c r="O348" s="21"/>
      <c r="P348" s="21">
        <v>0</v>
      </c>
      <c r="Q348" s="22">
        <f t="shared" si="64"/>
        <v>0</v>
      </c>
      <c r="R348" s="22">
        <f t="shared" si="60"/>
        <v>0</v>
      </c>
      <c r="S348" s="39" t="str">
        <f t="shared" si="61"/>
        <v/>
      </c>
      <c r="T348" s="39" t="str">
        <f t="shared" si="62"/>
        <v/>
      </c>
      <c r="U348" s="39" t="str">
        <f t="shared" si="63"/>
        <v/>
      </c>
    </row>
    <row r="349" spans="2:21" ht="12.75" customHeight="1" x14ac:dyDescent="0.15">
      <c r="B349" s="15" t="str">
        <f t="shared" si="71"/>
        <v/>
      </c>
      <c r="C349" s="15" t="str">
        <f>IF(E349="","",INT((E349-SUM(MOD(DATE(YEAR(E349-MOD(E349-2,7)+3),1,2),{1E+99;7})*{1;-1})+5)/7))</f>
        <v/>
      </c>
      <c r="D349" s="16" t="str">
        <f t="shared" si="72"/>
        <v/>
      </c>
      <c r="E349" s="17"/>
      <c r="F349" s="18"/>
      <c r="G349" s="20" t="str">
        <f t="shared" si="67"/>
        <v/>
      </c>
      <c r="H349" s="18"/>
      <c r="I349" s="15" t="str">
        <f t="shared" si="68"/>
        <v/>
      </c>
      <c r="J349" s="19"/>
      <c r="K349" s="19"/>
      <c r="L349" s="20" t="str">
        <f t="shared" si="69"/>
        <v/>
      </c>
      <c r="M349" s="15" t="str">
        <f t="shared" si="70"/>
        <v/>
      </c>
      <c r="N349" s="113"/>
      <c r="O349" s="21"/>
      <c r="P349" s="21">
        <v>0</v>
      </c>
      <c r="Q349" s="22">
        <f t="shared" si="64"/>
        <v>0</v>
      </c>
      <c r="R349" s="22">
        <f t="shared" si="60"/>
        <v>0</v>
      </c>
      <c r="S349" s="39" t="str">
        <f t="shared" si="61"/>
        <v/>
      </c>
      <c r="T349" s="39" t="str">
        <f t="shared" si="62"/>
        <v/>
      </c>
      <c r="U349" s="39" t="str">
        <f t="shared" si="63"/>
        <v/>
      </c>
    </row>
    <row r="350" spans="2:21" ht="12.75" customHeight="1" x14ac:dyDescent="0.15">
      <c r="B350" s="15" t="str">
        <f t="shared" si="71"/>
        <v/>
      </c>
      <c r="C350" s="15" t="str">
        <f>IF(E350="","",INT((E350-SUM(MOD(DATE(YEAR(E350-MOD(E350-2,7)+3),1,2),{1E+99;7})*{1;-1})+5)/7))</f>
        <v/>
      </c>
      <c r="D350" s="16" t="str">
        <f t="shared" si="72"/>
        <v/>
      </c>
      <c r="E350" s="17"/>
      <c r="F350" s="18"/>
      <c r="G350" s="20" t="str">
        <f t="shared" si="67"/>
        <v/>
      </c>
      <c r="H350" s="18"/>
      <c r="I350" s="15" t="str">
        <f t="shared" si="68"/>
        <v/>
      </c>
      <c r="J350" s="19"/>
      <c r="K350" s="19"/>
      <c r="L350" s="20" t="str">
        <f t="shared" si="69"/>
        <v/>
      </c>
      <c r="M350" s="15" t="str">
        <f t="shared" si="70"/>
        <v/>
      </c>
      <c r="N350" s="113"/>
      <c r="O350" s="21"/>
      <c r="P350" s="21">
        <v>0</v>
      </c>
      <c r="Q350" s="22">
        <f t="shared" si="64"/>
        <v>0</v>
      </c>
      <c r="R350" s="22">
        <f t="shared" si="60"/>
        <v>0</v>
      </c>
      <c r="S350" s="39" t="str">
        <f t="shared" si="61"/>
        <v/>
      </c>
      <c r="T350" s="39" t="str">
        <f t="shared" si="62"/>
        <v/>
      </c>
      <c r="U350" s="39" t="str">
        <f t="shared" si="63"/>
        <v/>
      </c>
    </row>
    <row r="351" spans="2:21" ht="12.75" customHeight="1" x14ac:dyDescent="0.15">
      <c r="B351" s="15" t="str">
        <f t="shared" si="71"/>
        <v/>
      </c>
      <c r="C351" s="15" t="str">
        <f>IF(E351="","",INT((E351-SUM(MOD(DATE(YEAR(E351-MOD(E351-2,7)+3),1,2),{1E+99;7})*{1;-1})+5)/7))</f>
        <v/>
      </c>
      <c r="D351" s="16" t="str">
        <f t="shared" si="72"/>
        <v/>
      </c>
      <c r="E351" s="17"/>
      <c r="F351" s="18"/>
      <c r="G351" s="20" t="str">
        <f t="shared" si="67"/>
        <v/>
      </c>
      <c r="H351" s="18"/>
      <c r="I351" s="15" t="str">
        <f t="shared" si="68"/>
        <v/>
      </c>
      <c r="J351" s="19"/>
      <c r="K351" s="19"/>
      <c r="L351" s="20" t="str">
        <f t="shared" si="69"/>
        <v/>
      </c>
      <c r="M351" s="15" t="str">
        <f t="shared" si="70"/>
        <v/>
      </c>
      <c r="N351" s="113"/>
      <c r="O351" s="21"/>
      <c r="P351" s="21">
        <v>0</v>
      </c>
      <c r="Q351" s="22">
        <f t="shared" si="64"/>
        <v>0</v>
      </c>
      <c r="R351" s="22">
        <f t="shared" ref="R351:R414" si="73">O351*P351</f>
        <v>0</v>
      </c>
      <c r="S351" s="39" t="str">
        <f t="shared" ref="S351:S414" si="74">L351&amp;B351</f>
        <v/>
      </c>
      <c r="T351" s="39" t="str">
        <f t="shared" ref="T351:T414" si="75">M351&amp;B351</f>
        <v/>
      </c>
      <c r="U351" s="39" t="str">
        <f t="shared" ref="U351:U414" si="76">M351&amp;E351</f>
        <v/>
      </c>
    </row>
    <row r="352" spans="2:21" ht="12.75" customHeight="1" x14ac:dyDescent="0.15">
      <c r="B352" s="15" t="str">
        <f t="shared" si="71"/>
        <v/>
      </c>
      <c r="C352" s="15" t="str">
        <f>IF(E352="","",INT((E352-SUM(MOD(DATE(YEAR(E352-MOD(E352-2,7)+3),1,2),{1E+99;7})*{1;-1})+5)/7))</f>
        <v/>
      </c>
      <c r="D352" s="16" t="str">
        <f t="shared" si="72"/>
        <v/>
      </c>
      <c r="E352" s="17"/>
      <c r="F352" s="18"/>
      <c r="G352" s="20" t="str">
        <f t="shared" si="67"/>
        <v/>
      </c>
      <c r="H352" s="18"/>
      <c r="I352" s="15" t="str">
        <f t="shared" si="68"/>
        <v/>
      </c>
      <c r="J352" s="19"/>
      <c r="K352" s="19"/>
      <c r="L352" s="20" t="str">
        <f t="shared" si="69"/>
        <v/>
      </c>
      <c r="M352" s="15" t="str">
        <f t="shared" si="70"/>
        <v/>
      </c>
      <c r="N352" s="113"/>
      <c r="O352" s="21"/>
      <c r="P352" s="21">
        <v>0</v>
      </c>
      <c r="Q352" s="22">
        <f t="shared" si="64"/>
        <v>0</v>
      </c>
      <c r="R352" s="22">
        <f t="shared" si="73"/>
        <v>0</v>
      </c>
      <c r="S352" s="39" t="str">
        <f t="shared" si="74"/>
        <v/>
      </c>
      <c r="T352" s="39" t="str">
        <f t="shared" si="75"/>
        <v/>
      </c>
      <c r="U352" s="39" t="str">
        <f t="shared" si="76"/>
        <v/>
      </c>
    </row>
    <row r="353" spans="2:21" ht="12.75" customHeight="1" x14ac:dyDescent="0.15">
      <c r="B353" s="15" t="str">
        <f t="shared" si="71"/>
        <v/>
      </c>
      <c r="C353" s="15" t="str">
        <f>IF(E353="","",INT((E353-SUM(MOD(DATE(YEAR(E353-MOD(E353-2,7)+3),1,2),{1E+99;7})*{1;-1})+5)/7))</f>
        <v/>
      </c>
      <c r="D353" s="16" t="str">
        <f t="shared" si="72"/>
        <v/>
      </c>
      <c r="E353" s="17"/>
      <c r="F353" s="18"/>
      <c r="G353" s="20" t="str">
        <f t="shared" si="67"/>
        <v/>
      </c>
      <c r="H353" s="18"/>
      <c r="I353" s="15" t="str">
        <f t="shared" si="68"/>
        <v/>
      </c>
      <c r="J353" s="19"/>
      <c r="K353" s="19"/>
      <c r="L353" s="20" t="str">
        <f t="shared" si="69"/>
        <v/>
      </c>
      <c r="M353" s="15" t="str">
        <f t="shared" si="70"/>
        <v/>
      </c>
      <c r="N353" s="113"/>
      <c r="O353" s="21"/>
      <c r="P353" s="21">
        <v>0</v>
      </c>
      <c r="Q353" s="22">
        <f t="shared" si="64"/>
        <v>0</v>
      </c>
      <c r="R353" s="22">
        <f t="shared" si="73"/>
        <v>0</v>
      </c>
      <c r="S353" s="39" t="str">
        <f t="shared" si="74"/>
        <v/>
      </c>
      <c r="T353" s="39" t="str">
        <f t="shared" si="75"/>
        <v/>
      </c>
      <c r="U353" s="39" t="str">
        <f t="shared" si="76"/>
        <v/>
      </c>
    </row>
    <row r="354" spans="2:21" ht="12.75" customHeight="1" x14ac:dyDescent="0.15">
      <c r="B354" s="15" t="str">
        <f t="shared" si="71"/>
        <v/>
      </c>
      <c r="C354" s="15" t="str">
        <f>IF(E354="","",INT((E354-SUM(MOD(DATE(YEAR(E354-MOD(E354-2,7)+3),1,2),{1E+99;7})*{1;-1})+5)/7))</f>
        <v/>
      </c>
      <c r="D354" s="16" t="str">
        <f t="shared" si="72"/>
        <v/>
      </c>
      <c r="E354" s="17"/>
      <c r="F354" s="18"/>
      <c r="G354" s="20" t="str">
        <f t="shared" si="67"/>
        <v/>
      </c>
      <c r="H354" s="18"/>
      <c r="I354" s="15" t="str">
        <f t="shared" si="68"/>
        <v/>
      </c>
      <c r="J354" s="19"/>
      <c r="K354" s="19"/>
      <c r="L354" s="20" t="str">
        <f t="shared" si="69"/>
        <v/>
      </c>
      <c r="M354" s="15" t="str">
        <f t="shared" si="70"/>
        <v/>
      </c>
      <c r="N354" s="113"/>
      <c r="O354" s="21"/>
      <c r="P354" s="21">
        <v>0</v>
      </c>
      <c r="Q354" s="22">
        <f t="shared" ref="Q354:Q417" si="77">IF(ISNUMBER(Q353),IF(ISNUMBER(P354),Q353+P354,0),0)</f>
        <v>0</v>
      </c>
      <c r="R354" s="22">
        <f t="shared" si="73"/>
        <v>0</v>
      </c>
      <c r="S354" s="39" t="str">
        <f t="shared" si="74"/>
        <v/>
      </c>
      <c r="T354" s="39" t="str">
        <f t="shared" si="75"/>
        <v/>
      </c>
      <c r="U354" s="39" t="str">
        <f t="shared" si="76"/>
        <v/>
      </c>
    </row>
    <row r="355" spans="2:21" ht="12.75" customHeight="1" x14ac:dyDescent="0.15">
      <c r="B355" s="15" t="str">
        <f t="shared" si="71"/>
        <v/>
      </c>
      <c r="C355" s="15" t="str">
        <f>IF(E355="","",INT((E355-SUM(MOD(DATE(YEAR(E355-MOD(E355-2,7)+3),1,2),{1E+99;7})*{1;-1})+5)/7))</f>
        <v/>
      </c>
      <c r="D355" s="16" t="str">
        <f t="shared" si="72"/>
        <v/>
      </c>
      <c r="E355" s="17"/>
      <c r="F355" s="18"/>
      <c r="G355" s="20" t="str">
        <f t="shared" si="67"/>
        <v/>
      </c>
      <c r="H355" s="18"/>
      <c r="I355" s="15" t="str">
        <f t="shared" si="68"/>
        <v/>
      </c>
      <c r="J355" s="19"/>
      <c r="K355" s="19"/>
      <c r="L355" s="20" t="str">
        <f t="shared" si="69"/>
        <v/>
      </c>
      <c r="M355" s="15" t="str">
        <f t="shared" si="70"/>
        <v/>
      </c>
      <c r="N355" s="113"/>
      <c r="O355" s="21"/>
      <c r="P355" s="21">
        <v>0</v>
      </c>
      <c r="Q355" s="22">
        <f t="shared" si="77"/>
        <v>0</v>
      </c>
      <c r="R355" s="22">
        <f t="shared" si="73"/>
        <v>0</v>
      </c>
      <c r="S355" s="39" t="str">
        <f t="shared" si="74"/>
        <v/>
      </c>
      <c r="T355" s="39" t="str">
        <f t="shared" si="75"/>
        <v/>
      </c>
      <c r="U355" s="39" t="str">
        <f t="shared" si="76"/>
        <v/>
      </c>
    </row>
    <row r="356" spans="2:21" ht="12.75" customHeight="1" x14ac:dyDescent="0.15">
      <c r="B356" s="15" t="str">
        <f t="shared" si="71"/>
        <v/>
      </c>
      <c r="C356" s="15" t="str">
        <f>IF(E356="","",INT((E356-SUM(MOD(DATE(YEAR(E356-MOD(E356-2,7)+3),1,2),{1E+99;7})*{1;-1})+5)/7))</f>
        <v/>
      </c>
      <c r="D356" s="16" t="str">
        <f t="shared" si="72"/>
        <v/>
      </c>
      <c r="E356" s="17"/>
      <c r="F356" s="18"/>
      <c r="G356" s="20" t="str">
        <f t="shared" si="67"/>
        <v/>
      </c>
      <c r="H356" s="18"/>
      <c r="I356" s="15" t="str">
        <f t="shared" si="68"/>
        <v/>
      </c>
      <c r="J356" s="19"/>
      <c r="K356" s="19"/>
      <c r="L356" s="20" t="str">
        <f t="shared" si="69"/>
        <v/>
      </c>
      <c r="M356" s="15" t="str">
        <f t="shared" si="70"/>
        <v/>
      </c>
      <c r="N356" s="113"/>
      <c r="O356" s="21"/>
      <c r="P356" s="21">
        <v>0</v>
      </c>
      <c r="Q356" s="22">
        <f t="shared" si="77"/>
        <v>0</v>
      </c>
      <c r="R356" s="22">
        <f t="shared" si="73"/>
        <v>0</v>
      </c>
      <c r="S356" s="39" t="str">
        <f t="shared" si="74"/>
        <v/>
      </c>
      <c r="T356" s="39" t="str">
        <f t="shared" si="75"/>
        <v/>
      </c>
      <c r="U356" s="39" t="str">
        <f t="shared" si="76"/>
        <v/>
      </c>
    </row>
    <row r="357" spans="2:21" ht="12.75" customHeight="1" x14ac:dyDescent="0.15">
      <c r="B357" s="15" t="str">
        <f t="shared" si="71"/>
        <v/>
      </c>
      <c r="C357" s="15" t="str">
        <f>IF(E357="","",INT((E357-SUM(MOD(DATE(YEAR(E357-MOD(E357-2,7)+3),1,2),{1E+99;7})*{1;-1})+5)/7))</f>
        <v/>
      </c>
      <c r="D357" s="16" t="str">
        <f t="shared" si="72"/>
        <v/>
      </c>
      <c r="E357" s="17"/>
      <c r="F357" s="18"/>
      <c r="G357" s="20" t="str">
        <f t="shared" si="67"/>
        <v/>
      </c>
      <c r="H357" s="18"/>
      <c r="I357" s="15" t="str">
        <f t="shared" si="68"/>
        <v/>
      </c>
      <c r="J357" s="19"/>
      <c r="K357" s="19"/>
      <c r="L357" s="20" t="str">
        <f t="shared" si="69"/>
        <v/>
      </c>
      <c r="M357" s="15" t="str">
        <f t="shared" si="70"/>
        <v/>
      </c>
      <c r="N357" s="113"/>
      <c r="O357" s="21"/>
      <c r="P357" s="21">
        <v>0</v>
      </c>
      <c r="Q357" s="22">
        <f t="shared" si="77"/>
        <v>0</v>
      </c>
      <c r="R357" s="22">
        <f t="shared" si="73"/>
        <v>0</v>
      </c>
      <c r="S357" s="39" t="str">
        <f t="shared" si="74"/>
        <v/>
      </c>
      <c r="T357" s="39" t="str">
        <f t="shared" si="75"/>
        <v/>
      </c>
      <c r="U357" s="39" t="str">
        <f t="shared" si="76"/>
        <v/>
      </c>
    </row>
    <row r="358" spans="2:21" ht="12.75" customHeight="1" x14ac:dyDescent="0.15">
      <c r="B358" s="15" t="str">
        <f t="shared" si="71"/>
        <v/>
      </c>
      <c r="C358" s="15" t="str">
        <f>IF(E358="","",INT((E358-SUM(MOD(DATE(YEAR(E358-MOD(E358-2,7)+3),1,2),{1E+99;7})*{1;-1})+5)/7))</f>
        <v/>
      </c>
      <c r="D358" s="16" t="str">
        <f t="shared" si="72"/>
        <v/>
      </c>
      <c r="E358" s="17"/>
      <c r="F358" s="18"/>
      <c r="G358" s="20" t="str">
        <f t="shared" si="67"/>
        <v/>
      </c>
      <c r="H358" s="18"/>
      <c r="I358" s="15" t="str">
        <f t="shared" si="68"/>
        <v/>
      </c>
      <c r="J358" s="19"/>
      <c r="K358" s="19"/>
      <c r="L358" s="20" t="str">
        <f t="shared" si="69"/>
        <v/>
      </c>
      <c r="M358" s="15" t="str">
        <f t="shared" si="70"/>
        <v/>
      </c>
      <c r="N358" s="113"/>
      <c r="O358" s="21"/>
      <c r="P358" s="21">
        <v>0</v>
      </c>
      <c r="Q358" s="22">
        <f t="shared" si="77"/>
        <v>0</v>
      </c>
      <c r="R358" s="22">
        <f t="shared" si="73"/>
        <v>0</v>
      </c>
      <c r="S358" s="39" t="str">
        <f t="shared" si="74"/>
        <v/>
      </c>
      <c r="T358" s="39" t="str">
        <f t="shared" si="75"/>
        <v/>
      </c>
      <c r="U358" s="39" t="str">
        <f t="shared" si="76"/>
        <v/>
      </c>
    </row>
    <row r="359" spans="2:21" ht="12.75" customHeight="1" x14ac:dyDescent="0.15">
      <c r="B359" s="15" t="str">
        <f t="shared" si="71"/>
        <v/>
      </c>
      <c r="C359" s="15" t="str">
        <f>IF(E359="","",INT((E359-SUM(MOD(DATE(YEAR(E359-MOD(E359-2,7)+3),1,2),{1E+99;7})*{1;-1})+5)/7))</f>
        <v/>
      </c>
      <c r="D359" s="16" t="str">
        <f t="shared" si="72"/>
        <v/>
      </c>
      <c r="E359" s="17"/>
      <c r="F359" s="18"/>
      <c r="G359" s="20" t="str">
        <f t="shared" si="67"/>
        <v/>
      </c>
      <c r="H359" s="18"/>
      <c r="I359" s="15" t="str">
        <f t="shared" si="68"/>
        <v/>
      </c>
      <c r="J359" s="19"/>
      <c r="K359" s="19"/>
      <c r="L359" s="20" t="str">
        <f t="shared" si="69"/>
        <v/>
      </c>
      <c r="M359" s="15" t="str">
        <f t="shared" si="70"/>
        <v/>
      </c>
      <c r="N359" s="113"/>
      <c r="O359" s="21"/>
      <c r="P359" s="21">
        <v>0</v>
      </c>
      <c r="Q359" s="22">
        <f t="shared" si="77"/>
        <v>0</v>
      </c>
      <c r="R359" s="22">
        <f t="shared" si="73"/>
        <v>0</v>
      </c>
      <c r="S359" s="39" t="str">
        <f t="shared" si="74"/>
        <v/>
      </c>
      <c r="T359" s="39" t="str">
        <f t="shared" si="75"/>
        <v/>
      </c>
      <c r="U359" s="39" t="str">
        <f t="shared" si="76"/>
        <v/>
      </c>
    </row>
    <row r="360" spans="2:21" ht="12.75" customHeight="1" x14ac:dyDescent="0.15">
      <c r="B360" s="15" t="str">
        <f t="shared" si="71"/>
        <v/>
      </c>
      <c r="C360" s="15" t="str">
        <f>IF(E360="","",INT((E360-SUM(MOD(DATE(YEAR(E360-MOD(E360-2,7)+3),1,2),{1E+99;7})*{1;-1})+5)/7))</f>
        <v/>
      </c>
      <c r="D360" s="16" t="str">
        <f t="shared" si="72"/>
        <v/>
      </c>
      <c r="E360" s="17"/>
      <c r="F360" s="18"/>
      <c r="G360" s="20" t="str">
        <f t="shared" si="67"/>
        <v/>
      </c>
      <c r="H360" s="18"/>
      <c r="I360" s="15" t="str">
        <f t="shared" si="68"/>
        <v/>
      </c>
      <c r="J360" s="19"/>
      <c r="K360" s="19"/>
      <c r="L360" s="20" t="str">
        <f t="shared" si="69"/>
        <v/>
      </c>
      <c r="M360" s="15" t="str">
        <f t="shared" si="70"/>
        <v/>
      </c>
      <c r="N360" s="113"/>
      <c r="O360" s="21"/>
      <c r="P360" s="21">
        <v>0</v>
      </c>
      <c r="Q360" s="22">
        <f t="shared" si="77"/>
        <v>0</v>
      </c>
      <c r="R360" s="22">
        <f t="shared" si="73"/>
        <v>0</v>
      </c>
      <c r="S360" s="39" t="str">
        <f t="shared" si="74"/>
        <v/>
      </c>
      <c r="T360" s="39" t="str">
        <f t="shared" si="75"/>
        <v/>
      </c>
      <c r="U360" s="39" t="str">
        <f t="shared" si="76"/>
        <v/>
      </c>
    </row>
    <row r="361" spans="2:21" ht="12.75" customHeight="1" x14ac:dyDescent="0.15">
      <c r="B361" s="15" t="str">
        <f t="shared" si="71"/>
        <v/>
      </c>
      <c r="C361" s="15" t="str">
        <f>IF(E361="","",INT((E361-SUM(MOD(DATE(YEAR(E361-MOD(E361-2,7)+3),1,2),{1E+99;7})*{1;-1})+5)/7))</f>
        <v/>
      </c>
      <c r="D361" s="16" t="str">
        <f t="shared" si="72"/>
        <v/>
      </c>
      <c r="E361" s="17"/>
      <c r="F361" s="18"/>
      <c r="G361" s="20" t="str">
        <f t="shared" si="67"/>
        <v/>
      </c>
      <c r="H361" s="18"/>
      <c r="I361" s="15" t="str">
        <f t="shared" si="68"/>
        <v/>
      </c>
      <c r="J361" s="19"/>
      <c r="K361" s="19"/>
      <c r="L361" s="20" t="str">
        <f t="shared" si="69"/>
        <v/>
      </c>
      <c r="M361" s="15" t="str">
        <f t="shared" si="70"/>
        <v/>
      </c>
      <c r="N361" s="113"/>
      <c r="O361" s="21"/>
      <c r="P361" s="21">
        <v>0</v>
      </c>
      <c r="Q361" s="22">
        <f t="shared" si="77"/>
        <v>0</v>
      </c>
      <c r="R361" s="22">
        <f t="shared" si="73"/>
        <v>0</v>
      </c>
      <c r="S361" s="39" t="str">
        <f t="shared" si="74"/>
        <v/>
      </c>
      <c r="T361" s="39" t="str">
        <f t="shared" si="75"/>
        <v/>
      </c>
      <c r="U361" s="39" t="str">
        <f t="shared" si="76"/>
        <v/>
      </c>
    </row>
    <row r="362" spans="2:21" ht="12.75" customHeight="1" x14ac:dyDescent="0.15">
      <c r="B362" s="15" t="str">
        <f t="shared" si="71"/>
        <v/>
      </c>
      <c r="C362" s="15" t="str">
        <f>IF(E362="","",INT((E362-SUM(MOD(DATE(YEAR(E362-MOD(E362-2,7)+3),1,2),{1E+99;7})*{1;-1})+5)/7))</f>
        <v/>
      </c>
      <c r="D362" s="16" t="str">
        <f t="shared" si="72"/>
        <v/>
      </c>
      <c r="E362" s="17"/>
      <c r="F362" s="18"/>
      <c r="G362" s="20" t="str">
        <f t="shared" si="67"/>
        <v/>
      </c>
      <c r="H362" s="18"/>
      <c r="I362" s="15" t="str">
        <f t="shared" si="68"/>
        <v/>
      </c>
      <c r="J362" s="19"/>
      <c r="K362" s="19"/>
      <c r="L362" s="20" t="str">
        <f t="shared" si="69"/>
        <v/>
      </c>
      <c r="M362" s="15" t="str">
        <f t="shared" si="70"/>
        <v/>
      </c>
      <c r="N362" s="113"/>
      <c r="O362" s="21"/>
      <c r="P362" s="21">
        <v>0</v>
      </c>
      <c r="Q362" s="22">
        <f t="shared" si="77"/>
        <v>0</v>
      </c>
      <c r="R362" s="22">
        <f t="shared" si="73"/>
        <v>0</v>
      </c>
      <c r="S362" s="39" t="str">
        <f t="shared" si="74"/>
        <v/>
      </c>
      <c r="T362" s="39" t="str">
        <f t="shared" si="75"/>
        <v/>
      </c>
      <c r="U362" s="39" t="str">
        <f t="shared" si="76"/>
        <v/>
      </c>
    </row>
    <row r="363" spans="2:21" ht="12.75" customHeight="1" x14ac:dyDescent="0.15">
      <c r="B363" s="15" t="str">
        <f t="shared" si="71"/>
        <v/>
      </c>
      <c r="C363" s="15" t="str">
        <f>IF(E363="","",INT((E363-SUM(MOD(DATE(YEAR(E363-MOD(E363-2,7)+3),1,2),{1E+99;7})*{1;-1})+5)/7))</f>
        <v/>
      </c>
      <c r="D363" s="16" t="str">
        <f t="shared" si="72"/>
        <v/>
      </c>
      <c r="E363" s="17"/>
      <c r="F363" s="18"/>
      <c r="G363" s="20" t="str">
        <f t="shared" si="67"/>
        <v/>
      </c>
      <c r="H363" s="18"/>
      <c r="I363" s="15" t="str">
        <f t="shared" si="68"/>
        <v/>
      </c>
      <c r="J363" s="19"/>
      <c r="K363" s="19"/>
      <c r="L363" s="20" t="str">
        <f t="shared" si="69"/>
        <v/>
      </c>
      <c r="M363" s="15" t="str">
        <f t="shared" si="70"/>
        <v/>
      </c>
      <c r="N363" s="113"/>
      <c r="O363" s="21"/>
      <c r="P363" s="21">
        <v>0</v>
      </c>
      <c r="Q363" s="22">
        <f t="shared" si="77"/>
        <v>0</v>
      </c>
      <c r="R363" s="22">
        <f t="shared" si="73"/>
        <v>0</v>
      </c>
      <c r="S363" s="39" t="str">
        <f t="shared" si="74"/>
        <v/>
      </c>
      <c r="T363" s="39" t="str">
        <f t="shared" si="75"/>
        <v/>
      </c>
      <c r="U363" s="39" t="str">
        <f t="shared" si="76"/>
        <v/>
      </c>
    </row>
    <row r="364" spans="2:21" ht="12.75" customHeight="1" x14ac:dyDescent="0.15">
      <c r="B364" s="15" t="str">
        <f t="shared" si="71"/>
        <v/>
      </c>
      <c r="C364" s="15" t="str">
        <f>IF(E364="","",INT((E364-SUM(MOD(DATE(YEAR(E364-MOD(E364-2,7)+3),1,2),{1E+99;7})*{1;-1})+5)/7))</f>
        <v/>
      </c>
      <c r="D364" s="16" t="str">
        <f t="shared" si="72"/>
        <v/>
      </c>
      <c r="E364" s="17"/>
      <c r="F364" s="18"/>
      <c r="G364" s="20" t="str">
        <f t="shared" si="67"/>
        <v/>
      </c>
      <c r="H364" s="18"/>
      <c r="I364" s="15" t="str">
        <f t="shared" si="68"/>
        <v/>
      </c>
      <c r="J364" s="19"/>
      <c r="K364" s="19"/>
      <c r="L364" s="20" t="str">
        <f t="shared" si="69"/>
        <v/>
      </c>
      <c r="M364" s="15" t="str">
        <f t="shared" si="70"/>
        <v/>
      </c>
      <c r="N364" s="113"/>
      <c r="O364" s="21"/>
      <c r="P364" s="21">
        <v>0</v>
      </c>
      <c r="Q364" s="22">
        <f t="shared" si="77"/>
        <v>0</v>
      </c>
      <c r="R364" s="22">
        <f t="shared" si="73"/>
        <v>0</v>
      </c>
      <c r="S364" s="39" t="str">
        <f t="shared" si="74"/>
        <v/>
      </c>
      <c r="T364" s="39" t="str">
        <f t="shared" si="75"/>
        <v/>
      </c>
      <c r="U364" s="39" t="str">
        <f t="shared" si="76"/>
        <v/>
      </c>
    </row>
    <row r="365" spans="2:21" ht="12.75" customHeight="1" x14ac:dyDescent="0.15">
      <c r="B365" s="15" t="str">
        <f t="shared" si="71"/>
        <v/>
      </c>
      <c r="C365" s="15" t="str">
        <f>IF(E365="","",INT((E365-SUM(MOD(DATE(YEAR(E365-MOD(E365-2,7)+3),1,2),{1E+99;7})*{1;-1})+5)/7))</f>
        <v/>
      </c>
      <c r="D365" s="16" t="str">
        <f t="shared" si="72"/>
        <v/>
      </c>
      <c r="E365" s="17"/>
      <c r="F365" s="18"/>
      <c r="G365" s="20" t="str">
        <f t="shared" si="67"/>
        <v/>
      </c>
      <c r="H365" s="18"/>
      <c r="I365" s="15" t="str">
        <f t="shared" si="68"/>
        <v/>
      </c>
      <c r="J365" s="19"/>
      <c r="K365" s="19"/>
      <c r="L365" s="20" t="str">
        <f t="shared" si="69"/>
        <v/>
      </c>
      <c r="M365" s="15" t="str">
        <f t="shared" si="70"/>
        <v/>
      </c>
      <c r="N365" s="113"/>
      <c r="O365" s="21"/>
      <c r="P365" s="21">
        <v>0</v>
      </c>
      <c r="Q365" s="22">
        <f t="shared" si="77"/>
        <v>0</v>
      </c>
      <c r="R365" s="22">
        <f t="shared" si="73"/>
        <v>0</v>
      </c>
      <c r="S365" s="39" t="str">
        <f t="shared" si="74"/>
        <v/>
      </c>
      <c r="T365" s="39" t="str">
        <f t="shared" si="75"/>
        <v/>
      </c>
      <c r="U365" s="39" t="str">
        <f t="shared" si="76"/>
        <v/>
      </c>
    </row>
    <row r="366" spans="2:21" ht="12.75" customHeight="1" x14ac:dyDescent="0.15">
      <c r="B366" s="15" t="str">
        <f t="shared" si="71"/>
        <v/>
      </c>
      <c r="C366" s="15" t="str">
        <f>IF(E366="","",INT((E366-SUM(MOD(DATE(YEAR(E366-MOD(E366-2,7)+3),1,2),{1E+99;7})*{1;-1})+5)/7))</f>
        <v/>
      </c>
      <c r="D366" s="16" t="str">
        <f t="shared" si="72"/>
        <v/>
      </c>
      <c r="E366" s="17"/>
      <c r="F366" s="18"/>
      <c r="G366" s="20" t="str">
        <f t="shared" si="67"/>
        <v/>
      </c>
      <c r="H366" s="18"/>
      <c r="I366" s="15" t="str">
        <f t="shared" si="68"/>
        <v/>
      </c>
      <c r="J366" s="19"/>
      <c r="K366" s="19"/>
      <c r="L366" s="20" t="str">
        <f t="shared" si="69"/>
        <v/>
      </c>
      <c r="M366" s="15" t="str">
        <f t="shared" si="70"/>
        <v/>
      </c>
      <c r="N366" s="113"/>
      <c r="O366" s="21"/>
      <c r="P366" s="21">
        <v>0</v>
      </c>
      <c r="Q366" s="22">
        <f t="shared" si="77"/>
        <v>0</v>
      </c>
      <c r="R366" s="22">
        <f t="shared" si="73"/>
        <v>0</v>
      </c>
      <c r="S366" s="39" t="str">
        <f t="shared" si="74"/>
        <v/>
      </c>
      <c r="T366" s="39" t="str">
        <f t="shared" si="75"/>
        <v/>
      </c>
      <c r="U366" s="39" t="str">
        <f t="shared" si="76"/>
        <v/>
      </c>
    </row>
    <row r="367" spans="2:21" ht="12.75" customHeight="1" x14ac:dyDescent="0.15">
      <c r="B367" s="15" t="str">
        <f t="shared" si="71"/>
        <v/>
      </c>
      <c r="C367" s="15" t="str">
        <f>IF(E367="","",INT((E367-SUM(MOD(DATE(YEAR(E367-MOD(E367-2,7)+3),1,2),{1E+99;7})*{1;-1})+5)/7))</f>
        <v/>
      </c>
      <c r="D367" s="16" t="str">
        <f t="shared" si="72"/>
        <v/>
      </c>
      <c r="E367" s="17"/>
      <c r="F367" s="18"/>
      <c r="G367" s="20" t="str">
        <f t="shared" si="67"/>
        <v/>
      </c>
      <c r="H367" s="18"/>
      <c r="I367" s="15" t="str">
        <f t="shared" si="68"/>
        <v/>
      </c>
      <c r="J367" s="19"/>
      <c r="K367" s="19"/>
      <c r="L367" s="20" t="str">
        <f t="shared" si="69"/>
        <v/>
      </c>
      <c r="M367" s="15" t="str">
        <f t="shared" si="70"/>
        <v/>
      </c>
      <c r="N367" s="113"/>
      <c r="O367" s="21"/>
      <c r="P367" s="21">
        <v>0</v>
      </c>
      <c r="Q367" s="22">
        <f t="shared" si="77"/>
        <v>0</v>
      </c>
      <c r="R367" s="22">
        <f t="shared" si="73"/>
        <v>0</v>
      </c>
      <c r="S367" s="39" t="str">
        <f t="shared" si="74"/>
        <v/>
      </c>
      <c r="T367" s="39" t="str">
        <f t="shared" si="75"/>
        <v/>
      </c>
      <c r="U367" s="39" t="str">
        <f t="shared" si="76"/>
        <v/>
      </c>
    </row>
    <row r="368" spans="2:21" ht="12.75" customHeight="1" x14ac:dyDescent="0.15">
      <c r="B368" s="15" t="str">
        <f t="shared" si="71"/>
        <v/>
      </c>
      <c r="C368" s="15" t="str">
        <f>IF(E368="","",INT((E368-SUM(MOD(DATE(YEAR(E368-MOD(E368-2,7)+3),1,2),{1E+99;7})*{1;-1})+5)/7))</f>
        <v/>
      </c>
      <c r="D368" s="16" t="str">
        <f t="shared" si="72"/>
        <v/>
      </c>
      <c r="E368" s="17"/>
      <c r="F368" s="18"/>
      <c r="G368" s="20" t="str">
        <f t="shared" si="67"/>
        <v/>
      </c>
      <c r="H368" s="18"/>
      <c r="I368" s="15" t="str">
        <f t="shared" si="68"/>
        <v/>
      </c>
      <c r="J368" s="19"/>
      <c r="K368" s="19"/>
      <c r="L368" s="20" t="str">
        <f t="shared" si="69"/>
        <v/>
      </c>
      <c r="M368" s="15" t="str">
        <f t="shared" si="70"/>
        <v/>
      </c>
      <c r="N368" s="113"/>
      <c r="O368" s="21"/>
      <c r="P368" s="21">
        <v>0</v>
      </c>
      <c r="Q368" s="22">
        <f t="shared" si="77"/>
        <v>0</v>
      </c>
      <c r="R368" s="22">
        <f t="shared" si="73"/>
        <v>0</v>
      </c>
      <c r="S368" s="39" t="str">
        <f t="shared" si="74"/>
        <v/>
      </c>
      <c r="T368" s="39" t="str">
        <f t="shared" si="75"/>
        <v/>
      </c>
      <c r="U368" s="39" t="str">
        <f t="shared" si="76"/>
        <v/>
      </c>
    </row>
    <row r="369" spans="2:21" ht="12.75" customHeight="1" x14ac:dyDescent="0.15">
      <c r="B369" s="15" t="str">
        <f t="shared" si="71"/>
        <v/>
      </c>
      <c r="C369" s="15" t="str">
        <f>IF(E369="","",INT((E369-SUM(MOD(DATE(YEAR(E369-MOD(E369-2,7)+3),1,2),{1E+99;7})*{1;-1})+5)/7))</f>
        <v/>
      </c>
      <c r="D369" s="16" t="str">
        <f t="shared" si="72"/>
        <v/>
      </c>
      <c r="E369" s="17"/>
      <c r="F369" s="18"/>
      <c r="G369" s="20" t="str">
        <f t="shared" si="67"/>
        <v/>
      </c>
      <c r="H369" s="18"/>
      <c r="I369" s="15" t="str">
        <f t="shared" si="68"/>
        <v/>
      </c>
      <c r="J369" s="19"/>
      <c r="K369" s="19"/>
      <c r="L369" s="20" t="str">
        <f t="shared" si="69"/>
        <v/>
      </c>
      <c r="M369" s="15" t="str">
        <f t="shared" si="70"/>
        <v/>
      </c>
      <c r="N369" s="113"/>
      <c r="O369" s="21"/>
      <c r="P369" s="21">
        <v>0</v>
      </c>
      <c r="Q369" s="22">
        <f t="shared" si="77"/>
        <v>0</v>
      </c>
      <c r="R369" s="22">
        <f t="shared" si="73"/>
        <v>0</v>
      </c>
      <c r="S369" s="39" t="str">
        <f t="shared" si="74"/>
        <v/>
      </c>
      <c r="T369" s="39" t="str">
        <f t="shared" si="75"/>
        <v/>
      </c>
      <c r="U369" s="39" t="str">
        <f t="shared" si="76"/>
        <v/>
      </c>
    </row>
    <row r="370" spans="2:21" ht="12.75" customHeight="1" x14ac:dyDescent="0.15">
      <c r="B370" s="15" t="str">
        <f t="shared" si="71"/>
        <v/>
      </c>
      <c r="C370" s="15" t="str">
        <f>IF(E370="","",INT((E370-SUM(MOD(DATE(YEAR(E370-MOD(E370-2,7)+3),1,2),{1E+99;7})*{1;-1})+5)/7))</f>
        <v/>
      </c>
      <c r="D370" s="16" t="str">
        <f t="shared" si="72"/>
        <v/>
      </c>
      <c r="E370" s="17"/>
      <c r="F370" s="18"/>
      <c r="G370" s="20" t="str">
        <f t="shared" si="67"/>
        <v/>
      </c>
      <c r="H370" s="18"/>
      <c r="I370" s="15" t="str">
        <f t="shared" si="68"/>
        <v/>
      </c>
      <c r="J370" s="19"/>
      <c r="K370" s="19"/>
      <c r="L370" s="20" t="str">
        <f t="shared" si="69"/>
        <v/>
      </c>
      <c r="M370" s="15" t="str">
        <f t="shared" si="70"/>
        <v/>
      </c>
      <c r="N370" s="113"/>
      <c r="O370" s="21"/>
      <c r="P370" s="21">
        <v>0</v>
      </c>
      <c r="Q370" s="22">
        <f t="shared" si="77"/>
        <v>0</v>
      </c>
      <c r="R370" s="22">
        <f t="shared" si="73"/>
        <v>0</v>
      </c>
      <c r="S370" s="39" t="str">
        <f t="shared" si="74"/>
        <v/>
      </c>
      <c r="T370" s="39" t="str">
        <f t="shared" si="75"/>
        <v/>
      </c>
      <c r="U370" s="39" t="str">
        <f t="shared" si="76"/>
        <v/>
      </c>
    </row>
    <row r="371" spans="2:21" ht="12.75" customHeight="1" x14ac:dyDescent="0.15">
      <c r="B371" s="15" t="str">
        <f t="shared" si="71"/>
        <v/>
      </c>
      <c r="C371" s="15" t="str">
        <f>IF(E371="","",INT((E371-SUM(MOD(DATE(YEAR(E371-MOD(E371-2,7)+3),1,2),{1E+99;7})*{1;-1})+5)/7))</f>
        <v/>
      </c>
      <c r="D371" s="16" t="str">
        <f t="shared" si="72"/>
        <v/>
      </c>
      <c r="E371" s="17"/>
      <c r="F371" s="18"/>
      <c r="G371" s="20" t="str">
        <f t="shared" si="67"/>
        <v/>
      </c>
      <c r="H371" s="18"/>
      <c r="I371" s="15" t="str">
        <f t="shared" si="68"/>
        <v/>
      </c>
      <c r="J371" s="19"/>
      <c r="K371" s="19"/>
      <c r="L371" s="20" t="str">
        <f t="shared" si="69"/>
        <v/>
      </c>
      <c r="M371" s="15" t="str">
        <f t="shared" si="70"/>
        <v/>
      </c>
      <c r="N371" s="113"/>
      <c r="O371" s="21"/>
      <c r="P371" s="21">
        <v>0</v>
      </c>
      <c r="Q371" s="22">
        <f t="shared" si="77"/>
        <v>0</v>
      </c>
      <c r="R371" s="22">
        <f t="shared" si="73"/>
        <v>0</v>
      </c>
      <c r="S371" s="39" t="str">
        <f t="shared" si="74"/>
        <v/>
      </c>
      <c r="T371" s="39" t="str">
        <f t="shared" si="75"/>
        <v/>
      </c>
      <c r="U371" s="39" t="str">
        <f t="shared" si="76"/>
        <v/>
      </c>
    </row>
    <row r="372" spans="2:21" ht="12.75" customHeight="1" x14ac:dyDescent="0.15">
      <c r="B372" s="15" t="str">
        <f t="shared" si="71"/>
        <v/>
      </c>
      <c r="C372" s="15" t="str">
        <f>IF(E372="","",INT((E372-SUM(MOD(DATE(YEAR(E372-MOD(E372-2,7)+3),1,2),{1E+99;7})*{1;-1})+5)/7))</f>
        <v/>
      </c>
      <c r="D372" s="16" t="str">
        <f t="shared" si="72"/>
        <v/>
      </c>
      <c r="E372" s="17"/>
      <c r="F372" s="18"/>
      <c r="G372" s="20" t="str">
        <f t="shared" si="67"/>
        <v/>
      </c>
      <c r="H372" s="18"/>
      <c r="I372" s="15" t="str">
        <f t="shared" si="68"/>
        <v/>
      </c>
      <c r="J372" s="19"/>
      <c r="K372" s="19"/>
      <c r="L372" s="20" t="str">
        <f t="shared" si="69"/>
        <v/>
      </c>
      <c r="M372" s="15" t="str">
        <f t="shared" si="70"/>
        <v/>
      </c>
      <c r="N372" s="113"/>
      <c r="O372" s="21"/>
      <c r="P372" s="21">
        <v>0</v>
      </c>
      <c r="Q372" s="22">
        <f t="shared" si="77"/>
        <v>0</v>
      </c>
      <c r="R372" s="22">
        <f t="shared" si="73"/>
        <v>0</v>
      </c>
      <c r="S372" s="39" t="str">
        <f t="shared" si="74"/>
        <v/>
      </c>
      <c r="T372" s="39" t="str">
        <f t="shared" si="75"/>
        <v/>
      </c>
      <c r="U372" s="39" t="str">
        <f t="shared" si="76"/>
        <v/>
      </c>
    </row>
    <row r="373" spans="2:21" ht="12.75" customHeight="1" x14ac:dyDescent="0.15">
      <c r="B373" s="15" t="str">
        <f t="shared" si="71"/>
        <v/>
      </c>
      <c r="C373" s="15" t="str">
        <f>IF(E373="","",INT((E373-SUM(MOD(DATE(YEAR(E373-MOD(E373-2,7)+3),1,2),{1E+99;7})*{1;-1})+5)/7))</f>
        <v/>
      </c>
      <c r="D373" s="16" t="str">
        <f t="shared" si="72"/>
        <v/>
      </c>
      <c r="E373" s="17"/>
      <c r="F373" s="18"/>
      <c r="G373" s="20" t="str">
        <f t="shared" si="67"/>
        <v/>
      </c>
      <c r="H373" s="18"/>
      <c r="I373" s="15" t="str">
        <f t="shared" si="68"/>
        <v/>
      </c>
      <c r="J373" s="19"/>
      <c r="K373" s="19"/>
      <c r="L373" s="20" t="str">
        <f t="shared" si="69"/>
        <v/>
      </c>
      <c r="M373" s="15" t="str">
        <f t="shared" si="70"/>
        <v/>
      </c>
      <c r="N373" s="113"/>
      <c r="O373" s="21"/>
      <c r="P373" s="21">
        <v>0</v>
      </c>
      <c r="Q373" s="22">
        <f t="shared" si="77"/>
        <v>0</v>
      </c>
      <c r="R373" s="22">
        <f t="shared" si="73"/>
        <v>0</v>
      </c>
      <c r="S373" s="39" t="str">
        <f t="shared" si="74"/>
        <v/>
      </c>
      <c r="T373" s="39" t="str">
        <f t="shared" si="75"/>
        <v/>
      </c>
      <c r="U373" s="39" t="str">
        <f t="shared" si="76"/>
        <v/>
      </c>
    </row>
    <row r="374" spans="2:21" ht="12.75" customHeight="1" x14ac:dyDescent="0.15">
      <c r="B374" s="15" t="str">
        <f t="shared" si="71"/>
        <v/>
      </c>
      <c r="C374" s="15" t="str">
        <f>IF(E374="","",INT((E374-SUM(MOD(DATE(YEAR(E374-MOD(E374-2,7)+3),1,2),{1E+99;7})*{1;-1})+5)/7))</f>
        <v/>
      </c>
      <c r="D374" s="16" t="str">
        <f t="shared" si="72"/>
        <v/>
      </c>
      <c r="E374" s="17"/>
      <c r="F374" s="18"/>
      <c r="G374" s="20" t="str">
        <f t="shared" si="67"/>
        <v/>
      </c>
      <c r="H374" s="18"/>
      <c r="I374" s="15" t="str">
        <f t="shared" si="68"/>
        <v/>
      </c>
      <c r="J374" s="19"/>
      <c r="K374" s="19"/>
      <c r="L374" s="20" t="str">
        <f t="shared" si="69"/>
        <v/>
      </c>
      <c r="M374" s="15" t="str">
        <f t="shared" si="70"/>
        <v/>
      </c>
      <c r="N374" s="113"/>
      <c r="O374" s="21"/>
      <c r="P374" s="21">
        <v>0</v>
      </c>
      <c r="Q374" s="22">
        <f t="shared" si="77"/>
        <v>0</v>
      </c>
      <c r="R374" s="22">
        <f t="shared" si="73"/>
        <v>0</v>
      </c>
      <c r="S374" s="39" t="str">
        <f t="shared" si="74"/>
        <v/>
      </c>
      <c r="T374" s="39" t="str">
        <f t="shared" si="75"/>
        <v/>
      </c>
      <c r="U374" s="39" t="str">
        <f t="shared" si="76"/>
        <v/>
      </c>
    </row>
    <row r="375" spans="2:21" ht="12.75" customHeight="1" x14ac:dyDescent="0.15">
      <c r="B375" s="15" t="str">
        <f t="shared" si="71"/>
        <v/>
      </c>
      <c r="C375" s="15" t="str">
        <f>IF(E375="","",INT((E375-SUM(MOD(DATE(YEAR(E375-MOD(E375-2,7)+3),1,2),{1E+99;7})*{1;-1})+5)/7))</f>
        <v/>
      </c>
      <c r="D375" s="16" t="str">
        <f t="shared" si="72"/>
        <v/>
      </c>
      <c r="E375" s="17"/>
      <c r="F375" s="18"/>
      <c r="G375" s="20" t="str">
        <f t="shared" si="67"/>
        <v/>
      </c>
      <c r="H375" s="18"/>
      <c r="I375" s="15" t="str">
        <f t="shared" si="68"/>
        <v/>
      </c>
      <c r="J375" s="19"/>
      <c r="K375" s="19"/>
      <c r="L375" s="20" t="str">
        <f t="shared" si="69"/>
        <v/>
      </c>
      <c r="M375" s="15" t="str">
        <f t="shared" si="70"/>
        <v/>
      </c>
      <c r="N375" s="113"/>
      <c r="O375" s="21"/>
      <c r="P375" s="21">
        <v>0</v>
      </c>
      <c r="Q375" s="22">
        <f t="shared" si="77"/>
        <v>0</v>
      </c>
      <c r="R375" s="22">
        <f t="shared" si="73"/>
        <v>0</v>
      </c>
      <c r="S375" s="39" t="str">
        <f t="shared" si="74"/>
        <v/>
      </c>
      <c r="T375" s="39" t="str">
        <f t="shared" si="75"/>
        <v/>
      </c>
      <c r="U375" s="39" t="str">
        <f t="shared" si="76"/>
        <v/>
      </c>
    </row>
    <row r="376" spans="2:21" ht="12.75" customHeight="1" x14ac:dyDescent="0.15">
      <c r="B376" s="15" t="str">
        <f t="shared" si="71"/>
        <v/>
      </c>
      <c r="C376" s="15" t="str">
        <f>IF(E376="","",INT((E376-SUM(MOD(DATE(YEAR(E376-MOD(E376-2,7)+3),1,2),{1E+99;7})*{1;-1})+5)/7))</f>
        <v/>
      </c>
      <c r="D376" s="16" t="str">
        <f t="shared" si="72"/>
        <v/>
      </c>
      <c r="E376" s="17"/>
      <c r="F376" s="18"/>
      <c r="G376" s="20" t="str">
        <f t="shared" si="67"/>
        <v/>
      </c>
      <c r="H376" s="18"/>
      <c r="I376" s="15" t="str">
        <f t="shared" si="68"/>
        <v/>
      </c>
      <c r="J376" s="19"/>
      <c r="K376" s="19"/>
      <c r="L376" s="20" t="str">
        <f t="shared" si="69"/>
        <v/>
      </c>
      <c r="M376" s="15" t="str">
        <f t="shared" si="70"/>
        <v/>
      </c>
      <c r="N376" s="113"/>
      <c r="O376" s="21"/>
      <c r="P376" s="21">
        <v>0</v>
      </c>
      <c r="Q376" s="22">
        <f t="shared" si="77"/>
        <v>0</v>
      </c>
      <c r="R376" s="22">
        <f t="shared" si="73"/>
        <v>0</v>
      </c>
      <c r="S376" s="39" t="str">
        <f t="shared" si="74"/>
        <v/>
      </c>
      <c r="T376" s="39" t="str">
        <f t="shared" si="75"/>
        <v/>
      </c>
      <c r="U376" s="39" t="str">
        <f t="shared" si="76"/>
        <v/>
      </c>
    </row>
    <row r="377" spans="2:21" ht="12.75" customHeight="1" x14ac:dyDescent="0.15">
      <c r="B377" s="15" t="str">
        <f t="shared" si="71"/>
        <v/>
      </c>
      <c r="C377" s="15" t="str">
        <f>IF(E377="","",INT((E377-SUM(MOD(DATE(YEAR(E377-MOD(E377-2,7)+3),1,2),{1E+99;7})*{1;-1})+5)/7))</f>
        <v/>
      </c>
      <c r="D377" s="16" t="str">
        <f t="shared" si="72"/>
        <v/>
      </c>
      <c r="E377" s="17"/>
      <c r="F377" s="18"/>
      <c r="G377" s="20" t="str">
        <f t="shared" si="67"/>
        <v/>
      </c>
      <c r="H377" s="18"/>
      <c r="I377" s="15" t="str">
        <f t="shared" si="68"/>
        <v/>
      </c>
      <c r="J377" s="19"/>
      <c r="K377" s="19"/>
      <c r="L377" s="20" t="str">
        <f t="shared" si="69"/>
        <v/>
      </c>
      <c r="M377" s="15" t="str">
        <f t="shared" si="70"/>
        <v/>
      </c>
      <c r="N377" s="113"/>
      <c r="O377" s="21"/>
      <c r="P377" s="21">
        <v>0</v>
      </c>
      <c r="Q377" s="22">
        <f t="shared" si="77"/>
        <v>0</v>
      </c>
      <c r="R377" s="22">
        <f t="shared" si="73"/>
        <v>0</v>
      </c>
      <c r="S377" s="39" t="str">
        <f t="shared" si="74"/>
        <v/>
      </c>
      <c r="T377" s="39" t="str">
        <f t="shared" si="75"/>
        <v/>
      </c>
      <c r="U377" s="39" t="str">
        <f t="shared" si="76"/>
        <v/>
      </c>
    </row>
    <row r="378" spans="2:21" ht="12.75" customHeight="1" x14ac:dyDescent="0.15">
      <c r="B378" s="15" t="str">
        <f t="shared" si="71"/>
        <v/>
      </c>
      <c r="C378" s="15" t="str">
        <f>IF(E378="","",INT((E378-SUM(MOD(DATE(YEAR(E378-MOD(E378-2,7)+3),1,2),{1E+99;7})*{1;-1})+5)/7))</f>
        <v/>
      </c>
      <c r="D378" s="16" t="str">
        <f t="shared" si="72"/>
        <v/>
      </c>
      <c r="E378" s="17"/>
      <c r="F378" s="18"/>
      <c r="G378" s="20" t="str">
        <f t="shared" si="67"/>
        <v/>
      </c>
      <c r="H378" s="18"/>
      <c r="I378" s="15" t="str">
        <f t="shared" si="68"/>
        <v/>
      </c>
      <c r="J378" s="19"/>
      <c r="K378" s="19"/>
      <c r="L378" s="20" t="str">
        <f t="shared" si="69"/>
        <v/>
      </c>
      <c r="M378" s="15" t="str">
        <f t="shared" si="70"/>
        <v/>
      </c>
      <c r="N378" s="113"/>
      <c r="O378" s="21"/>
      <c r="P378" s="21">
        <v>0</v>
      </c>
      <c r="Q378" s="22">
        <f t="shared" si="77"/>
        <v>0</v>
      </c>
      <c r="R378" s="22">
        <f t="shared" si="73"/>
        <v>0</v>
      </c>
      <c r="S378" s="39" t="str">
        <f t="shared" si="74"/>
        <v/>
      </c>
      <c r="T378" s="39" t="str">
        <f t="shared" si="75"/>
        <v/>
      </c>
      <c r="U378" s="39" t="str">
        <f t="shared" si="76"/>
        <v/>
      </c>
    </row>
    <row r="379" spans="2:21" ht="12.75" customHeight="1" x14ac:dyDescent="0.15">
      <c r="B379" s="15" t="str">
        <f t="shared" si="71"/>
        <v/>
      </c>
      <c r="C379" s="15" t="str">
        <f>IF(E379="","",INT((E379-SUM(MOD(DATE(YEAR(E379-MOD(E379-2,7)+3),1,2),{1E+99;7})*{1;-1})+5)/7))</f>
        <v/>
      </c>
      <c r="D379" s="16" t="str">
        <f t="shared" si="72"/>
        <v/>
      </c>
      <c r="E379" s="17"/>
      <c r="F379" s="18"/>
      <c r="G379" s="20" t="str">
        <f t="shared" si="67"/>
        <v/>
      </c>
      <c r="H379" s="18"/>
      <c r="I379" s="15" t="str">
        <f t="shared" si="68"/>
        <v/>
      </c>
      <c r="J379" s="19"/>
      <c r="K379" s="19"/>
      <c r="L379" s="20" t="str">
        <f t="shared" si="69"/>
        <v/>
      </c>
      <c r="M379" s="15" t="str">
        <f t="shared" si="70"/>
        <v/>
      </c>
      <c r="N379" s="113"/>
      <c r="O379" s="21"/>
      <c r="P379" s="21">
        <v>0</v>
      </c>
      <c r="Q379" s="22">
        <f t="shared" si="77"/>
        <v>0</v>
      </c>
      <c r="R379" s="22">
        <f t="shared" si="73"/>
        <v>0</v>
      </c>
      <c r="S379" s="39" t="str">
        <f t="shared" si="74"/>
        <v/>
      </c>
      <c r="T379" s="39" t="str">
        <f t="shared" si="75"/>
        <v/>
      </c>
      <c r="U379" s="39" t="str">
        <f t="shared" si="76"/>
        <v/>
      </c>
    </row>
    <row r="380" spans="2:21" ht="12.75" customHeight="1" x14ac:dyDescent="0.15">
      <c r="B380" s="15" t="str">
        <f t="shared" si="71"/>
        <v/>
      </c>
      <c r="C380" s="15" t="str">
        <f>IF(E380="","",INT((E380-SUM(MOD(DATE(YEAR(E380-MOD(E380-2,7)+3),1,2),{1E+99;7})*{1;-1})+5)/7))</f>
        <v/>
      </c>
      <c r="D380" s="16" t="str">
        <f t="shared" si="72"/>
        <v/>
      </c>
      <c r="E380" s="17"/>
      <c r="F380" s="18"/>
      <c r="G380" s="20" t="str">
        <f t="shared" si="67"/>
        <v/>
      </c>
      <c r="H380" s="18"/>
      <c r="I380" s="15" t="str">
        <f t="shared" si="68"/>
        <v/>
      </c>
      <c r="J380" s="19"/>
      <c r="K380" s="19"/>
      <c r="L380" s="20" t="str">
        <f t="shared" si="69"/>
        <v/>
      </c>
      <c r="M380" s="15" t="str">
        <f t="shared" si="70"/>
        <v/>
      </c>
      <c r="N380" s="113"/>
      <c r="O380" s="21"/>
      <c r="P380" s="21">
        <v>0</v>
      </c>
      <c r="Q380" s="22">
        <f t="shared" si="77"/>
        <v>0</v>
      </c>
      <c r="R380" s="22">
        <f t="shared" si="73"/>
        <v>0</v>
      </c>
      <c r="S380" s="39" t="str">
        <f t="shared" si="74"/>
        <v/>
      </c>
      <c r="T380" s="39" t="str">
        <f t="shared" si="75"/>
        <v/>
      </c>
      <c r="U380" s="39" t="str">
        <f t="shared" si="76"/>
        <v/>
      </c>
    </row>
    <row r="381" spans="2:21" ht="12.75" customHeight="1" x14ac:dyDescent="0.15">
      <c r="B381" s="15" t="str">
        <f t="shared" si="71"/>
        <v/>
      </c>
      <c r="C381" s="15" t="str">
        <f>IF(E381="","",INT((E381-SUM(MOD(DATE(YEAR(E381-MOD(E381-2,7)+3),1,2),{1E+99;7})*{1;-1})+5)/7))</f>
        <v/>
      </c>
      <c r="D381" s="16" t="str">
        <f t="shared" si="72"/>
        <v/>
      </c>
      <c r="E381" s="17"/>
      <c r="F381" s="18"/>
      <c r="G381" s="20" t="str">
        <f t="shared" si="67"/>
        <v/>
      </c>
      <c r="H381" s="18"/>
      <c r="I381" s="15" t="str">
        <f t="shared" si="68"/>
        <v/>
      </c>
      <c r="J381" s="19"/>
      <c r="K381" s="19"/>
      <c r="L381" s="20" t="str">
        <f t="shared" si="69"/>
        <v/>
      </c>
      <c r="M381" s="15" t="str">
        <f t="shared" si="70"/>
        <v/>
      </c>
      <c r="N381" s="113"/>
      <c r="O381" s="21"/>
      <c r="P381" s="21">
        <v>0</v>
      </c>
      <c r="Q381" s="22">
        <f t="shared" si="77"/>
        <v>0</v>
      </c>
      <c r="R381" s="22">
        <f t="shared" si="73"/>
        <v>0</v>
      </c>
      <c r="S381" s="39" t="str">
        <f t="shared" si="74"/>
        <v/>
      </c>
      <c r="T381" s="39" t="str">
        <f t="shared" si="75"/>
        <v/>
      </c>
      <c r="U381" s="39" t="str">
        <f t="shared" si="76"/>
        <v/>
      </c>
    </row>
    <row r="382" spans="2:21" ht="12.75" customHeight="1" x14ac:dyDescent="0.15">
      <c r="B382" s="15" t="str">
        <f t="shared" si="71"/>
        <v/>
      </c>
      <c r="C382" s="15" t="str">
        <f>IF(E382="","",INT((E382-SUM(MOD(DATE(YEAR(E382-MOD(E382-2,7)+3),1,2),{1E+99;7})*{1;-1})+5)/7))</f>
        <v/>
      </c>
      <c r="D382" s="16" t="str">
        <f t="shared" si="72"/>
        <v/>
      </c>
      <c r="E382" s="17"/>
      <c r="F382" s="18"/>
      <c r="G382" s="20" t="str">
        <f t="shared" si="67"/>
        <v/>
      </c>
      <c r="H382" s="18"/>
      <c r="I382" s="15" t="str">
        <f t="shared" si="68"/>
        <v/>
      </c>
      <c r="J382" s="19"/>
      <c r="K382" s="19"/>
      <c r="L382" s="20" t="str">
        <f t="shared" si="69"/>
        <v/>
      </c>
      <c r="M382" s="15" t="str">
        <f t="shared" si="70"/>
        <v/>
      </c>
      <c r="N382" s="113"/>
      <c r="O382" s="21"/>
      <c r="P382" s="21">
        <v>0</v>
      </c>
      <c r="Q382" s="22">
        <f t="shared" si="77"/>
        <v>0</v>
      </c>
      <c r="R382" s="22">
        <f t="shared" si="73"/>
        <v>0</v>
      </c>
      <c r="S382" s="39" t="str">
        <f t="shared" si="74"/>
        <v/>
      </c>
      <c r="T382" s="39" t="str">
        <f t="shared" si="75"/>
        <v/>
      </c>
      <c r="U382" s="39" t="str">
        <f t="shared" si="76"/>
        <v/>
      </c>
    </row>
    <row r="383" spans="2:21" ht="12.75" customHeight="1" x14ac:dyDescent="0.15">
      <c r="B383" s="15" t="str">
        <f t="shared" si="71"/>
        <v/>
      </c>
      <c r="C383" s="15" t="str">
        <f>IF(E383="","",INT((E383-SUM(MOD(DATE(YEAR(E383-MOD(E383-2,7)+3),1,2),{1E+99;7})*{1;-1})+5)/7))</f>
        <v/>
      </c>
      <c r="D383" s="16" t="str">
        <f t="shared" si="72"/>
        <v/>
      </c>
      <c r="E383" s="17"/>
      <c r="F383" s="18"/>
      <c r="G383" s="20" t="str">
        <f t="shared" si="67"/>
        <v/>
      </c>
      <c r="H383" s="18"/>
      <c r="I383" s="15" t="str">
        <f t="shared" si="68"/>
        <v/>
      </c>
      <c r="J383" s="19"/>
      <c r="K383" s="19"/>
      <c r="L383" s="20" t="str">
        <f t="shared" si="69"/>
        <v/>
      </c>
      <c r="M383" s="15" t="str">
        <f t="shared" si="70"/>
        <v/>
      </c>
      <c r="N383" s="113"/>
      <c r="O383" s="21"/>
      <c r="P383" s="21">
        <v>0</v>
      </c>
      <c r="Q383" s="22">
        <f t="shared" si="77"/>
        <v>0</v>
      </c>
      <c r="R383" s="22">
        <f t="shared" si="73"/>
        <v>0</v>
      </c>
      <c r="S383" s="39" t="str">
        <f t="shared" si="74"/>
        <v/>
      </c>
      <c r="T383" s="39" t="str">
        <f t="shared" si="75"/>
        <v/>
      </c>
      <c r="U383" s="39" t="str">
        <f t="shared" si="76"/>
        <v/>
      </c>
    </row>
    <row r="384" spans="2:21" ht="12.75" customHeight="1" x14ac:dyDescent="0.15">
      <c r="B384" s="15" t="str">
        <f t="shared" si="71"/>
        <v/>
      </c>
      <c r="C384" s="15" t="str">
        <f>IF(E384="","",INT((E384-SUM(MOD(DATE(YEAR(E384-MOD(E384-2,7)+3),1,2),{1E+99;7})*{1;-1})+5)/7))</f>
        <v/>
      </c>
      <c r="D384" s="16" t="str">
        <f t="shared" si="72"/>
        <v/>
      </c>
      <c r="E384" s="17"/>
      <c r="F384" s="18"/>
      <c r="G384" s="20" t="str">
        <f t="shared" si="67"/>
        <v/>
      </c>
      <c r="H384" s="18"/>
      <c r="I384" s="15" t="str">
        <f t="shared" si="68"/>
        <v/>
      </c>
      <c r="J384" s="19"/>
      <c r="K384" s="19"/>
      <c r="L384" s="20" t="str">
        <f t="shared" si="69"/>
        <v/>
      </c>
      <c r="M384" s="15" t="str">
        <f t="shared" si="70"/>
        <v/>
      </c>
      <c r="N384" s="113"/>
      <c r="O384" s="21"/>
      <c r="P384" s="21">
        <v>0</v>
      </c>
      <c r="Q384" s="22">
        <f t="shared" si="77"/>
        <v>0</v>
      </c>
      <c r="R384" s="22">
        <f t="shared" si="73"/>
        <v>0</v>
      </c>
      <c r="S384" s="39" t="str">
        <f t="shared" si="74"/>
        <v/>
      </c>
      <c r="T384" s="39" t="str">
        <f t="shared" si="75"/>
        <v/>
      </c>
      <c r="U384" s="39" t="str">
        <f t="shared" si="76"/>
        <v/>
      </c>
    </row>
    <row r="385" spans="2:21" ht="12.75" customHeight="1" x14ac:dyDescent="0.15">
      <c r="B385" s="15" t="str">
        <f t="shared" si="71"/>
        <v/>
      </c>
      <c r="C385" s="15" t="str">
        <f>IF(E385="","",INT((E385-SUM(MOD(DATE(YEAR(E385-MOD(E385-2,7)+3),1,2),{1E+99;7})*{1;-1})+5)/7))</f>
        <v/>
      </c>
      <c r="D385" s="16" t="str">
        <f t="shared" si="72"/>
        <v/>
      </c>
      <c r="E385" s="17"/>
      <c r="F385" s="18"/>
      <c r="G385" s="20" t="str">
        <f t="shared" si="67"/>
        <v/>
      </c>
      <c r="H385" s="18"/>
      <c r="I385" s="15" t="str">
        <f t="shared" si="68"/>
        <v/>
      </c>
      <c r="J385" s="19"/>
      <c r="K385" s="19"/>
      <c r="L385" s="20" t="str">
        <f t="shared" si="69"/>
        <v/>
      </c>
      <c r="M385" s="15" t="str">
        <f t="shared" si="70"/>
        <v/>
      </c>
      <c r="N385" s="113"/>
      <c r="O385" s="21"/>
      <c r="P385" s="21">
        <v>0</v>
      </c>
      <c r="Q385" s="22">
        <f t="shared" si="77"/>
        <v>0</v>
      </c>
      <c r="R385" s="22">
        <f t="shared" si="73"/>
        <v>0</v>
      </c>
      <c r="S385" s="39" t="str">
        <f t="shared" si="74"/>
        <v/>
      </c>
      <c r="T385" s="39" t="str">
        <f t="shared" si="75"/>
        <v/>
      </c>
      <c r="U385" s="39" t="str">
        <f t="shared" si="76"/>
        <v/>
      </c>
    </row>
    <row r="386" spans="2:21" ht="12.75" customHeight="1" x14ac:dyDescent="0.15">
      <c r="B386" s="15" t="str">
        <f t="shared" si="71"/>
        <v/>
      </c>
      <c r="C386" s="15" t="str">
        <f>IF(E386="","",INT((E386-SUM(MOD(DATE(YEAR(E386-MOD(E386-2,7)+3),1,2),{1E+99;7})*{1;-1})+5)/7))</f>
        <v/>
      </c>
      <c r="D386" s="16" t="str">
        <f t="shared" si="72"/>
        <v/>
      </c>
      <c r="E386" s="17"/>
      <c r="F386" s="18"/>
      <c r="G386" s="20" t="str">
        <f t="shared" si="67"/>
        <v/>
      </c>
      <c r="H386" s="18"/>
      <c r="I386" s="15" t="str">
        <f t="shared" si="68"/>
        <v/>
      </c>
      <c r="J386" s="19"/>
      <c r="K386" s="19"/>
      <c r="L386" s="20" t="str">
        <f t="shared" si="69"/>
        <v/>
      </c>
      <c r="M386" s="15" t="str">
        <f t="shared" si="70"/>
        <v/>
      </c>
      <c r="N386" s="113"/>
      <c r="O386" s="21"/>
      <c r="P386" s="21">
        <v>0</v>
      </c>
      <c r="Q386" s="22">
        <f t="shared" si="77"/>
        <v>0</v>
      </c>
      <c r="R386" s="22">
        <f t="shared" si="73"/>
        <v>0</v>
      </c>
      <c r="S386" s="39" t="str">
        <f t="shared" si="74"/>
        <v/>
      </c>
      <c r="T386" s="39" t="str">
        <f t="shared" si="75"/>
        <v/>
      </c>
      <c r="U386" s="39" t="str">
        <f t="shared" si="76"/>
        <v/>
      </c>
    </row>
    <row r="387" spans="2:21" ht="12.75" customHeight="1" x14ac:dyDescent="0.15">
      <c r="B387" s="15" t="str">
        <f t="shared" si="71"/>
        <v/>
      </c>
      <c r="C387" s="15" t="str">
        <f>IF(E387="","",INT((E387-SUM(MOD(DATE(YEAR(E387-MOD(E387-2,7)+3),1,2),{1E+99;7})*{1;-1})+5)/7))</f>
        <v/>
      </c>
      <c r="D387" s="16" t="str">
        <f t="shared" si="72"/>
        <v/>
      </c>
      <c r="E387" s="17"/>
      <c r="F387" s="18"/>
      <c r="G387" s="20" t="str">
        <f t="shared" si="67"/>
        <v/>
      </c>
      <c r="H387" s="18"/>
      <c r="I387" s="15" t="str">
        <f t="shared" si="68"/>
        <v/>
      </c>
      <c r="J387" s="19"/>
      <c r="K387" s="19"/>
      <c r="L387" s="20" t="str">
        <f t="shared" si="69"/>
        <v/>
      </c>
      <c r="M387" s="15" t="str">
        <f t="shared" si="70"/>
        <v/>
      </c>
      <c r="N387" s="113"/>
      <c r="O387" s="21"/>
      <c r="P387" s="21">
        <v>0</v>
      </c>
      <c r="Q387" s="22">
        <f t="shared" si="77"/>
        <v>0</v>
      </c>
      <c r="R387" s="22">
        <f t="shared" si="73"/>
        <v>0</v>
      </c>
      <c r="S387" s="39" t="str">
        <f t="shared" si="74"/>
        <v/>
      </c>
      <c r="T387" s="39" t="str">
        <f t="shared" si="75"/>
        <v/>
      </c>
      <c r="U387" s="39" t="str">
        <f t="shared" si="76"/>
        <v/>
      </c>
    </row>
    <row r="388" spans="2:21" ht="12.75" customHeight="1" x14ac:dyDescent="0.15">
      <c r="B388" s="15" t="str">
        <f t="shared" si="71"/>
        <v/>
      </c>
      <c r="C388" s="15" t="str">
        <f>IF(E388="","",INT((E388-SUM(MOD(DATE(YEAR(E388-MOD(E388-2,7)+3),1,2),{1E+99;7})*{1;-1})+5)/7))</f>
        <v/>
      </c>
      <c r="D388" s="16" t="str">
        <f t="shared" si="72"/>
        <v/>
      </c>
      <c r="E388" s="17"/>
      <c r="F388" s="18"/>
      <c r="G388" s="20" t="str">
        <f t="shared" si="67"/>
        <v/>
      </c>
      <c r="H388" s="18"/>
      <c r="I388" s="15" t="str">
        <f t="shared" si="68"/>
        <v/>
      </c>
      <c r="J388" s="19"/>
      <c r="K388" s="19"/>
      <c r="L388" s="20" t="str">
        <f t="shared" si="69"/>
        <v/>
      </c>
      <c r="M388" s="15" t="str">
        <f t="shared" si="70"/>
        <v/>
      </c>
      <c r="N388" s="113"/>
      <c r="O388" s="21"/>
      <c r="P388" s="21">
        <v>0</v>
      </c>
      <c r="Q388" s="22">
        <f t="shared" si="77"/>
        <v>0</v>
      </c>
      <c r="R388" s="22">
        <f t="shared" si="73"/>
        <v>0</v>
      </c>
      <c r="S388" s="39" t="str">
        <f t="shared" si="74"/>
        <v/>
      </c>
      <c r="T388" s="39" t="str">
        <f t="shared" si="75"/>
        <v/>
      </c>
      <c r="U388" s="39" t="str">
        <f t="shared" si="76"/>
        <v/>
      </c>
    </row>
    <row r="389" spans="2:21" ht="12.75" customHeight="1" x14ac:dyDescent="0.15">
      <c r="B389" s="15" t="str">
        <f t="shared" si="71"/>
        <v/>
      </c>
      <c r="C389" s="15" t="str">
        <f>IF(E389="","",INT((E389-SUM(MOD(DATE(YEAR(E389-MOD(E389-2,7)+3),1,2),{1E+99;7})*{1;-1})+5)/7))</f>
        <v/>
      </c>
      <c r="D389" s="16" t="str">
        <f t="shared" si="72"/>
        <v/>
      </c>
      <c r="E389" s="17"/>
      <c r="F389" s="18"/>
      <c r="G389" s="20" t="str">
        <f t="shared" si="67"/>
        <v/>
      </c>
      <c r="H389" s="18"/>
      <c r="I389" s="15" t="str">
        <f t="shared" si="68"/>
        <v/>
      </c>
      <c r="J389" s="19"/>
      <c r="K389" s="19"/>
      <c r="L389" s="20" t="str">
        <f t="shared" si="69"/>
        <v/>
      </c>
      <c r="M389" s="15" t="str">
        <f t="shared" si="70"/>
        <v/>
      </c>
      <c r="N389" s="113"/>
      <c r="O389" s="21"/>
      <c r="P389" s="21">
        <v>0</v>
      </c>
      <c r="Q389" s="22">
        <f t="shared" si="77"/>
        <v>0</v>
      </c>
      <c r="R389" s="22">
        <f t="shared" si="73"/>
        <v>0</v>
      </c>
      <c r="S389" s="39" t="str">
        <f t="shared" si="74"/>
        <v/>
      </c>
      <c r="T389" s="39" t="str">
        <f t="shared" si="75"/>
        <v/>
      </c>
      <c r="U389" s="39" t="str">
        <f t="shared" si="76"/>
        <v/>
      </c>
    </row>
    <row r="390" spans="2:21" ht="12.75" customHeight="1" x14ac:dyDescent="0.15">
      <c r="B390" s="15" t="str">
        <f t="shared" si="71"/>
        <v/>
      </c>
      <c r="C390" s="15" t="str">
        <f>IF(E390="","",INT((E390-SUM(MOD(DATE(YEAR(E390-MOD(E390-2,7)+3),1,2),{1E+99;7})*{1;-1})+5)/7))</f>
        <v/>
      </c>
      <c r="D390" s="16" t="str">
        <f t="shared" si="72"/>
        <v/>
      </c>
      <c r="E390" s="17"/>
      <c r="F390" s="18"/>
      <c r="G390" s="20" t="str">
        <f t="shared" ref="G390:G442" si="78">IF(ISERROR(VLOOKUP(F390,TabelKlanten,2,FALSE)),"",VLOOKUP(F390,TabelKlanten,2,FALSE))</f>
        <v/>
      </c>
      <c r="H390" s="18"/>
      <c r="I390" s="15" t="str">
        <f t="shared" ref="I390:I442" si="79">IF(ISERROR(VLOOKUP(H390,TabelProjecten,2,FALSE)),"",VLOOKUP(H390,TabelProjecten,2,FALSE))</f>
        <v/>
      </c>
      <c r="J390" s="19"/>
      <c r="K390" s="19"/>
      <c r="L390" s="20" t="str">
        <f t="shared" ref="L390:L442" si="80">IF(ISERROR(VLOOKUP(K390,UrenTabel,3,FALSE)),"",VLOOKUP(K390,UrenTabel,3,FALSE))</f>
        <v/>
      </c>
      <c r="M390" s="15" t="str">
        <f t="shared" ref="M390:M442" si="81">IF(ISERROR(VLOOKUP(K390,UrenTabel,2,FALSE)),"",VLOOKUP(K390,UrenTabel,2,FALSE))</f>
        <v/>
      </c>
      <c r="N390" s="113"/>
      <c r="O390" s="21"/>
      <c r="P390" s="21">
        <v>0</v>
      </c>
      <c r="Q390" s="22">
        <f t="shared" si="77"/>
        <v>0</v>
      </c>
      <c r="R390" s="22">
        <f t="shared" si="73"/>
        <v>0</v>
      </c>
      <c r="S390" s="39" t="str">
        <f t="shared" si="74"/>
        <v/>
      </c>
      <c r="T390" s="39" t="str">
        <f t="shared" si="75"/>
        <v/>
      </c>
      <c r="U390" s="39" t="str">
        <f t="shared" si="76"/>
        <v/>
      </c>
    </row>
    <row r="391" spans="2:21" ht="12.75" customHeight="1" x14ac:dyDescent="0.15">
      <c r="B391" s="15" t="str">
        <f t="shared" ref="B391:B442" si="82">IF(E391="","",MONTH(E391))</f>
        <v/>
      </c>
      <c r="C391" s="15" t="str">
        <f>IF(E391="","",INT((E391-SUM(MOD(DATE(YEAR(E391-MOD(E391-2,7)+3),1,2),{1E+99;7})*{1;-1})+5)/7))</f>
        <v/>
      </c>
      <c r="D391" s="16" t="str">
        <f t="shared" ref="D391:D442" si="83">IF(E391="","",E391)</f>
        <v/>
      </c>
      <c r="E391" s="17"/>
      <c r="F391" s="18"/>
      <c r="G391" s="20" t="str">
        <f t="shared" si="78"/>
        <v/>
      </c>
      <c r="H391" s="18"/>
      <c r="I391" s="15" t="str">
        <f t="shared" si="79"/>
        <v/>
      </c>
      <c r="J391" s="19"/>
      <c r="K391" s="19"/>
      <c r="L391" s="20" t="str">
        <f t="shared" si="80"/>
        <v/>
      </c>
      <c r="M391" s="15" t="str">
        <f t="shared" si="81"/>
        <v/>
      </c>
      <c r="N391" s="113"/>
      <c r="O391" s="21"/>
      <c r="P391" s="21">
        <v>0</v>
      </c>
      <c r="Q391" s="22">
        <f t="shared" si="77"/>
        <v>0</v>
      </c>
      <c r="R391" s="22">
        <f t="shared" si="73"/>
        <v>0</v>
      </c>
      <c r="S391" s="39" t="str">
        <f t="shared" si="74"/>
        <v/>
      </c>
      <c r="T391" s="39" t="str">
        <f t="shared" si="75"/>
        <v/>
      </c>
      <c r="U391" s="39" t="str">
        <f t="shared" si="76"/>
        <v/>
      </c>
    </row>
    <row r="392" spans="2:21" ht="12.75" customHeight="1" x14ac:dyDescent="0.15">
      <c r="B392" s="15" t="str">
        <f t="shared" si="82"/>
        <v/>
      </c>
      <c r="C392" s="15" t="str">
        <f>IF(E392="","",INT((E392-SUM(MOD(DATE(YEAR(E392-MOD(E392-2,7)+3),1,2),{1E+99;7})*{1;-1})+5)/7))</f>
        <v/>
      </c>
      <c r="D392" s="16" t="str">
        <f t="shared" si="83"/>
        <v/>
      </c>
      <c r="E392" s="17"/>
      <c r="F392" s="18"/>
      <c r="G392" s="20" t="str">
        <f t="shared" si="78"/>
        <v/>
      </c>
      <c r="H392" s="18"/>
      <c r="I392" s="15" t="str">
        <f t="shared" si="79"/>
        <v/>
      </c>
      <c r="J392" s="19"/>
      <c r="K392" s="19"/>
      <c r="L392" s="20" t="str">
        <f t="shared" si="80"/>
        <v/>
      </c>
      <c r="M392" s="15" t="str">
        <f t="shared" si="81"/>
        <v/>
      </c>
      <c r="N392" s="113"/>
      <c r="O392" s="21"/>
      <c r="P392" s="21">
        <v>0</v>
      </c>
      <c r="Q392" s="22">
        <f t="shared" si="77"/>
        <v>0</v>
      </c>
      <c r="R392" s="22">
        <f t="shared" si="73"/>
        <v>0</v>
      </c>
      <c r="S392" s="39" t="str">
        <f t="shared" si="74"/>
        <v/>
      </c>
      <c r="T392" s="39" t="str">
        <f t="shared" si="75"/>
        <v/>
      </c>
      <c r="U392" s="39" t="str">
        <f t="shared" si="76"/>
        <v/>
      </c>
    </row>
    <row r="393" spans="2:21" ht="12.75" customHeight="1" x14ac:dyDescent="0.15">
      <c r="B393" s="15" t="str">
        <f t="shared" si="82"/>
        <v/>
      </c>
      <c r="C393" s="15" t="str">
        <f>IF(E393="","",INT((E393-SUM(MOD(DATE(YEAR(E393-MOD(E393-2,7)+3),1,2),{1E+99;7})*{1;-1})+5)/7))</f>
        <v/>
      </c>
      <c r="D393" s="16" t="str">
        <f t="shared" si="83"/>
        <v/>
      </c>
      <c r="E393" s="17"/>
      <c r="F393" s="18"/>
      <c r="G393" s="20" t="str">
        <f t="shared" si="78"/>
        <v/>
      </c>
      <c r="H393" s="18"/>
      <c r="I393" s="15" t="str">
        <f t="shared" si="79"/>
        <v/>
      </c>
      <c r="J393" s="19"/>
      <c r="K393" s="19"/>
      <c r="L393" s="20" t="str">
        <f t="shared" si="80"/>
        <v/>
      </c>
      <c r="M393" s="15" t="str">
        <f t="shared" si="81"/>
        <v/>
      </c>
      <c r="N393" s="113"/>
      <c r="O393" s="21"/>
      <c r="P393" s="21">
        <v>0</v>
      </c>
      <c r="Q393" s="22">
        <f t="shared" si="77"/>
        <v>0</v>
      </c>
      <c r="R393" s="22">
        <f t="shared" si="73"/>
        <v>0</v>
      </c>
      <c r="S393" s="39" t="str">
        <f t="shared" si="74"/>
        <v/>
      </c>
      <c r="T393" s="39" t="str">
        <f t="shared" si="75"/>
        <v/>
      </c>
      <c r="U393" s="39" t="str">
        <f t="shared" si="76"/>
        <v/>
      </c>
    </row>
    <row r="394" spans="2:21" ht="12.75" customHeight="1" x14ac:dyDescent="0.15">
      <c r="B394" s="15" t="str">
        <f t="shared" si="82"/>
        <v/>
      </c>
      <c r="C394" s="15" t="str">
        <f>IF(E394="","",INT((E394-SUM(MOD(DATE(YEAR(E394-MOD(E394-2,7)+3),1,2),{1E+99;7})*{1;-1})+5)/7))</f>
        <v/>
      </c>
      <c r="D394" s="16" t="str">
        <f t="shared" si="83"/>
        <v/>
      </c>
      <c r="E394" s="17"/>
      <c r="F394" s="18"/>
      <c r="G394" s="20" t="str">
        <f t="shared" si="78"/>
        <v/>
      </c>
      <c r="H394" s="18"/>
      <c r="I394" s="15" t="str">
        <f t="shared" si="79"/>
        <v/>
      </c>
      <c r="J394" s="19"/>
      <c r="K394" s="19"/>
      <c r="L394" s="20" t="str">
        <f t="shared" si="80"/>
        <v/>
      </c>
      <c r="M394" s="15" t="str">
        <f t="shared" si="81"/>
        <v/>
      </c>
      <c r="N394" s="113"/>
      <c r="O394" s="21"/>
      <c r="P394" s="21">
        <v>0</v>
      </c>
      <c r="Q394" s="22">
        <f t="shared" si="77"/>
        <v>0</v>
      </c>
      <c r="R394" s="22">
        <f t="shared" si="73"/>
        <v>0</v>
      </c>
      <c r="S394" s="39" t="str">
        <f t="shared" si="74"/>
        <v/>
      </c>
      <c r="T394" s="39" t="str">
        <f t="shared" si="75"/>
        <v/>
      </c>
      <c r="U394" s="39" t="str">
        <f t="shared" si="76"/>
        <v/>
      </c>
    </row>
    <row r="395" spans="2:21" ht="12.75" customHeight="1" x14ac:dyDescent="0.15">
      <c r="B395" s="15" t="str">
        <f t="shared" si="82"/>
        <v/>
      </c>
      <c r="C395" s="15" t="str">
        <f>IF(E395="","",INT((E395-SUM(MOD(DATE(YEAR(E395-MOD(E395-2,7)+3),1,2),{1E+99;7})*{1;-1})+5)/7))</f>
        <v/>
      </c>
      <c r="D395" s="16" t="str">
        <f t="shared" si="83"/>
        <v/>
      </c>
      <c r="E395" s="17"/>
      <c r="F395" s="18"/>
      <c r="G395" s="20" t="str">
        <f t="shared" si="78"/>
        <v/>
      </c>
      <c r="H395" s="18"/>
      <c r="I395" s="15" t="str">
        <f t="shared" si="79"/>
        <v/>
      </c>
      <c r="J395" s="19"/>
      <c r="K395" s="19"/>
      <c r="L395" s="20" t="str">
        <f t="shared" si="80"/>
        <v/>
      </c>
      <c r="M395" s="15" t="str">
        <f t="shared" si="81"/>
        <v/>
      </c>
      <c r="N395" s="113"/>
      <c r="O395" s="21"/>
      <c r="P395" s="21">
        <v>0</v>
      </c>
      <c r="Q395" s="22">
        <f t="shared" si="77"/>
        <v>0</v>
      </c>
      <c r="R395" s="22">
        <f t="shared" si="73"/>
        <v>0</v>
      </c>
      <c r="S395" s="39" t="str">
        <f t="shared" si="74"/>
        <v/>
      </c>
      <c r="T395" s="39" t="str">
        <f t="shared" si="75"/>
        <v/>
      </c>
      <c r="U395" s="39" t="str">
        <f t="shared" si="76"/>
        <v/>
      </c>
    </row>
    <row r="396" spans="2:21" ht="12.75" customHeight="1" x14ac:dyDescent="0.15">
      <c r="B396" s="15" t="str">
        <f t="shared" si="82"/>
        <v/>
      </c>
      <c r="C396" s="15" t="str">
        <f>IF(E396="","",INT((E396-SUM(MOD(DATE(YEAR(E396-MOD(E396-2,7)+3),1,2),{1E+99;7})*{1;-1})+5)/7))</f>
        <v/>
      </c>
      <c r="D396" s="16" t="str">
        <f t="shared" si="83"/>
        <v/>
      </c>
      <c r="E396" s="17"/>
      <c r="F396" s="18"/>
      <c r="G396" s="20" t="str">
        <f t="shared" si="78"/>
        <v/>
      </c>
      <c r="H396" s="18"/>
      <c r="I396" s="15" t="str">
        <f t="shared" si="79"/>
        <v/>
      </c>
      <c r="J396" s="19"/>
      <c r="K396" s="19"/>
      <c r="L396" s="20" t="str">
        <f t="shared" si="80"/>
        <v/>
      </c>
      <c r="M396" s="15" t="str">
        <f t="shared" si="81"/>
        <v/>
      </c>
      <c r="N396" s="113"/>
      <c r="O396" s="21"/>
      <c r="P396" s="21">
        <v>0</v>
      </c>
      <c r="Q396" s="22">
        <f t="shared" si="77"/>
        <v>0</v>
      </c>
      <c r="R396" s="22">
        <f t="shared" si="73"/>
        <v>0</v>
      </c>
      <c r="S396" s="39" t="str">
        <f t="shared" si="74"/>
        <v/>
      </c>
      <c r="T396" s="39" t="str">
        <f t="shared" si="75"/>
        <v/>
      </c>
      <c r="U396" s="39" t="str">
        <f t="shared" si="76"/>
        <v/>
      </c>
    </row>
    <row r="397" spans="2:21" ht="12.75" customHeight="1" x14ac:dyDescent="0.15">
      <c r="B397" s="15" t="str">
        <f t="shared" si="82"/>
        <v/>
      </c>
      <c r="C397" s="15" t="str">
        <f>IF(E397="","",INT((E397-SUM(MOD(DATE(YEAR(E397-MOD(E397-2,7)+3),1,2),{1E+99;7})*{1;-1})+5)/7))</f>
        <v/>
      </c>
      <c r="D397" s="16" t="str">
        <f t="shared" si="83"/>
        <v/>
      </c>
      <c r="E397" s="17"/>
      <c r="F397" s="18"/>
      <c r="G397" s="20" t="str">
        <f t="shared" si="78"/>
        <v/>
      </c>
      <c r="H397" s="18"/>
      <c r="I397" s="15" t="str">
        <f t="shared" si="79"/>
        <v/>
      </c>
      <c r="J397" s="19"/>
      <c r="K397" s="19"/>
      <c r="L397" s="20" t="str">
        <f t="shared" si="80"/>
        <v/>
      </c>
      <c r="M397" s="15" t="str">
        <f t="shared" si="81"/>
        <v/>
      </c>
      <c r="N397" s="113"/>
      <c r="O397" s="21"/>
      <c r="P397" s="21">
        <v>0</v>
      </c>
      <c r="Q397" s="22">
        <f t="shared" si="77"/>
        <v>0</v>
      </c>
      <c r="R397" s="22">
        <f t="shared" si="73"/>
        <v>0</v>
      </c>
      <c r="S397" s="39" t="str">
        <f t="shared" si="74"/>
        <v/>
      </c>
      <c r="T397" s="39" t="str">
        <f t="shared" si="75"/>
        <v/>
      </c>
      <c r="U397" s="39" t="str">
        <f t="shared" si="76"/>
        <v/>
      </c>
    </row>
    <row r="398" spans="2:21" ht="12.75" customHeight="1" x14ac:dyDescent="0.15">
      <c r="B398" s="15" t="str">
        <f t="shared" si="82"/>
        <v/>
      </c>
      <c r="C398" s="15" t="str">
        <f>IF(E398="","",INT((E398-SUM(MOD(DATE(YEAR(E398-MOD(E398-2,7)+3),1,2),{1E+99;7})*{1;-1})+5)/7))</f>
        <v/>
      </c>
      <c r="D398" s="16" t="str">
        <f t="shared" si="83"/>
        <v/>
      </c>
      <c r="E398" s="17"/>
      <c r="F398" s="18"/>
      <c r="G398" s="20" t="str">
        <f t="shared" si="78"/>
        <v/>
      </c>
      <c r="H398" s="18"/>
      <c r="I398" s="15" t="str">
        <f t="shared" si="79"/>
        <v/>
      </c>
      <c r="J398" s="19"/>
      <c r="K398" s="19"/>
      <c r="L398" s="20" t="str">
        <f t="shared" si="80"/>
        <v/>
      </c>
      <c r="M398" s="15" t="str">
        <f t="shared" si="81"/>
        <v/>
      </c>
      <c r="N398" s="113"/>
      <c r="O398" s="21"/>
      <c r="P398" s="21">
        <v>0</v>
      </c>
      <c r="Q398" s="22">
        <f t="shared" si="77"/>
        <v>0</v>
      </c>
      <c r="R398" s="22">
        <f t="shared" si="73"/>
        <v>0</v>
      </c>
      <c r="S398" s="39" t="str">
        <f t="shared" si="74"/>
        <v/>
      </c>
      <c r="T398" s="39" t="str">
        <f t="shared" si="75"/>
        <v/>
      </c>
      <c r="U398" s="39" t="str">
        <f t="shared" si="76"/>
        <v/>
      </c>
    </row>
    <row r="399" spans="2:21" ht="12.75" customHeight="1" x14ac:dyDescent="0.15">
      <c r="B399" s="15" t="str">
        <f t="shared" si="82"/>
        <v/>
      </c>
      <c r="C399" s="15" t="str">
        <f>IF(E399="","",INT((E399-SUM(MOD(DATE(YEAR(E399-MOD(E399-2,7)+3),1,2),{1E+99;7})*{1;-1})+5)/7))</f>
        <v/>
      </c>
      <c r="D399" s="16" t="str">
        <f t="shared" si="83"/>
        <v/>
      </c>
      <c r="E399" s="17"/>
      <c r="F399" s="18"/>
      <c r="G399" s="20" t="str">
        <f t="shared" si="78"/>
        <v/>
      </c>
      <c r="H399" s="18"/>
      <c r="I399" s="15" t="str">
        <f t="shared" si="79"/>
        <v/>
      </c>
      <c r="J399" s="19"/>
      <c r="K399" s="19"/>
      <c r="L399" s="20" t="str">
        <f t="shared" si="80"/>
        <v/>
      </c>
      <c r="M399" s="15" t="str">
        <f t="shared" si="81"/>
        <v/>
      </c>
      <c r="N399" s="113"/>
      <c r="O399" s="21"/>
      <c r="P399" s="21">
        <v>0</v>
      </c>
      <c r="Q399" s="22">
        <f t="shared" si="77"/>
        <v>0</v>
      </c>
      <c r="R399" s="22">
        <f t="shared" si="73"/>
        <v>0</v>
      </c>
      <c r="S399" s="39" t="str">
        <f t="shared" si="74"/>
        <v/>
      </c>
      <c r="T399" s="39" t="str">
        <f t="shared" si="75"/>
        <v/>
      </c>
      <c r="U399" s="39" t="str">
        <f t="shared" si="76"/>
        <v/>
      </c>
    </row>
    <row r="400" spans="2:21" ht="12.75" customHeight="1" x14ac:dyDescent="0.15">
      <c r="B400" s="15" t="str">
        <f t="shared" si="82"/>
        <v/>
      </c>
      <c r="C400" s="15" t="str">
        <f>IF(E400="","",INT((E400-SUM(MOD(DATE(YEAR(E400-MOD(E400-2,7)+3),1,2),{1E+99;7})*{1;-1})+5)/7))</f>
        <v/>
      </c>
      <c r="D400" s="16" t="str">
        <f t="shared" si="83"/>
        <v/>
      </c>
      <c r="E400" s="17"/>
      <c r="F400" s="18"/>
      <c r="G400" s="20" t="str">
        <f t="shared" si="78"/>
        <v/>
      </c>
      <c r="H400" s="18"/>
      <c r="I400" s="15" t="str">
        <f t="shared" si="79"/>
        <v/>
      </c>
      <c r="J400" s="19"/>
      <c r="K400" s="19"/>
      <c r="L400" s="20" t="str">
        <f t="shared" si="80"/>
        <v/>
      </c>
      <c r="M400" s="15" t="str">
        <f t="shared" si="81"/>
        <v/>
      </c>
      <c r="N400" s="113"/>
      <c r="O400" s="21"/>
      <c r="P400" s="21">
        <v>0</v>
      </c>
      <c r="Q400" s="22">
        <f t="shared" si="77"/>
        <v>0</v>
      </c>
      <c r="R400" s="22">
        <f t="shared" si="73"/>
        <v>0</v>
      </c>
      <c r="S400" s="39" t="str">
        <f t="shared" si="74"/>
        <v/>
      </c>
      <c r="T400" s="39" t="str">
        <f t="shared" si="75"/>
        <v/>
      </c>
      <c r="U400" s="39" t="str">
        <f t="shared" si="76"/>
        <v/>
      </c>
    </row>
    <row r="401" spans="2:21" ht="12.75" customHeight="1" x14ac:dyDescent="0.15">
      <c r="B401" s="15" t="str">
        <f t="shared" si="82"/>
        <v/>
      </c>
      <c r="C401" s="15" t="str">
        <f>IF(E401="","",INT((E401-SUM(MOD(DATE(YEAR(E401-MOD(E401-2,7)+3),1,2),{1E+99;7})*{1;-1})+5)/7))</f>
        <v/>
      </c>
      <c r="D401" s="16" t="str">
        <f t="shared" si="83"/>
        <v/>
      </c>
      <c r="E401" s="17"/>
      <c r="F401" s="18"/>
      <c r="G401" s="20" t="str">
        <f t="shared" si="78"/>
        <v/>
      </c>
      <c r="H401" s="18"/>
      <c r="I401" s="15" t="str">
        <f t="shared" si="79"/>
        <v/>
      </c>
      <c r="J401" s="19"/>
      <c r="K401" s="19"/>
      <c r="L401" s="20" t="str">
        <f t="shared" si="80"/>
        <v/>
      </c>
      <c r="M401" s="15" t="str">
        <f t="shared" si="81"/>
        <v/>
      </c>
      <c r="N401" s="113"/>
      <c r="O401" s="21"/>
      <c r="P401" s="21">
        <v>0</v>
      </c>
      <c r="Q401" s="22">
        <f t="shared" si="77"/>
        <v>0</v>
      </c>
      <c r="R401" s="22">
        <f t="shared" si="73"/>
        <v>0</v>
      </c>
      <c r="S401" s="39" t="str">
        <f t="shared" si="74"/>
        <v/>
      </c>
      <c r="T401" s="39" t="str">
        <f t="shared" si="75"/>
        <v/>
      </c>
      <c r="U401" s="39" t="str">
        <f t="shared" si="76"/>
        <v/>
      </c>
    </row>
    <row r="402" spans="2:21" ht="12.75" customHeight="1" x14ac:dyDescent="0.15">
      <c r="B402" s="15" t="str">
        <f t="shared" si="82"/>
        <v/>
      </c>
      <c r="C402" s="15" t="str">
        <f>IF(E402="","",INT((E402-SUM(MOD(DATE(YEAR(E402-MOD(E402-2,7)+3),1,2),{1E+99;7})*{1;-1})+5)/7))</f>
        <v/>
      </c>
      <c r="D402" s="16" t="str">
        <f t="shared" si="83"/>
        <v/>
      </c>
      <c r="E402" s="17"/>
      <c r="F402" s="18"/>
      <c r="G402" s="20" t="str">
        <f t="shared" si="78"/>
        <v/>
      </c>
      <c r="H402" s="18"/>
      <c r="I402" s="15" t="str">
        <f t="shared" si="79"/>
        <v/>
      </c>
      <c r="J402" s="19"/>
      <c r="K402" s="19"/>
      <c r="L402" s="20" t="str">
        <f t="shared" si="80"/>
        <v/>
      </c>
      <c r="M402" s="15" t="str">
        <f t="shared" si="81"/>
        <v/>
      </c>
      <c r="N402" s="113"/>
      <c r="O402" s="21"/>
      <c r="P402" s="21">
        <v>0</v>
      </c>
      <c r="Q402" s="22">
        <f t="shared" si="77"/>
        <v>0</v>
      </c>
      <c r="R402" s="22">
        <f t="shared" si="73"/>
        <v>0</v>
      </c>
      <c r="S402" s="39" t="str">
        <f t="shared" si="74"/>
        <v/>
      </c>
      <c r="T402" s="39" t="str">
        <f t="shared" si="75"/>
        <v/>
      </c>
      <c r="U402" s="39" t="str">
        <f t="shared" si="76"/>
        <v/>
      </c>
    </row>
    <row r="403" spans="2:21" ht="12.75" customHeight="1" x14ac:dyDescent="0.15">
      <c r="B403" s="15" t="str">
        <f t="shared" si="82"/>
        <v/>
      </c>
      <c r="C403" s="15" t="str">
        <f>IF(E403="","",INT((E403-SUM(MOD(DATE(YEAR(E403-MOD(E403-2,7)+3),1,2),{1E+99;7})*{1;-1})+5)/7))</f>
        <v/>
      </c>
      <c r="D403" s="16" t="str">
        <f t="shared" si="83"/>
        <v/>
      </c>
      <c r="E403" s="17"/>
      <c r="F403" s="18"/>
      <c r="G403" s="20" t="str">
        <f t="shared" si="78"/>
        <v/>
      </c>
      <c r="H403" s="18"/>
      <c r="I403" s="15" t="str">
        <f t="shared" si="79"/>
        <v/>
      </c>
      <c r="J403" s="19"/>
      <c r="K403" s="19"/>
      <c r="L403" s="20" t="str">
        <f t="shared" si="80"/>
        <v/>
      </c>
      <c r="M403" s="15" t="str">
        <f t="shared" si="81"/>
        <v/>
      </c>
      <c r="N403" s="113"/>
      <c r="O403" s="21"/>
      <c r="P403" s="21">
        <v>0</v>
      </c>
      <c r="Q403" s="22">
        <f t="shared" si="77"/>
        <v>0</v>
      </c>
      <c r="R403" s="22">
        <f t="shared" si="73"/>
        <v>0</v>
      </c>
      <c r="S403" s="39" t="str">
        <f t="shared" si="74"/>
        <v/>
      </c>
      <c r="T403" s="39" t="str">
        <f t="shared" si="75"/>
        <v/>
      </c>
      <c r="U403" s="39" t="str">
        <f t="shared" si="76"/>
        <v/>
      </c>
    </row>
    <row r="404" spans="2:21" ht="12.75" customHeight="1" x14ac:dyDescent="0.15">
      <c r="B404" s="15" t="str">
        <f t="shared" si="82"/>
        <v/>
      </c>
      <c r="C404" s="15" t="str">
        <f>IF(E404="","",INT((E404-SUM(MOD(DATE(YEAR(E404-MOD(E404-2,7)+3),1,2),{1E+99;7})*{1;-1})+5)/7))</f>
        <v/>
      </c>
      <c r="D404" s="16" t="str">
        <f t="shared" si="83"/>
        <v/>
      </c>
      <c r="E404" s="17"/>
      <c r="F404" s="18"/>
      <c r="G404" s="20" t="str">
        <f t="shared" si="78"/>
        <v/>
      </c>
      <c r="H404" s="18"/>
      <c r="I404" s="15" t="str">
        <f t="shared" si="79"/>
        <v/>
      </c>
      <c r="J404" s="19"/>
      <c r="K404" s="19"/>
      <c r="L404" s="20" t="str">
        <f t="shared" si="80"/>
        <v/>
      </c>
      <c r="M404" s="15" t="str">
        <f t="shared" si="81"/>
        <v/>
      </c>
      <c r="N404" s="113"/>
      <c r="O404" s="21"/>
      <c r="P404" s="21">
        <v>0</v>
      </c>
      <c r="Q404" s="22">
        <f t="shared" si="77"/>
        <v>0</v>
      </c>
      <c r="R404" s="22">
        <f t="shared" si="73"/>
        <v>0</v>
      </c>
      <c r="S404" s="39" t="str">
        <f t="shared" si="74"/>
        <v/>
      </c>
      <c r="T404" s="39" t="str">
        <f t="shared" si="75"/>
        <v/>
      </c>
      <c r="U404" s="39" t="str">
        <f t="shared" si="76"/>
        <v/>
      </c>
    </row>
    <row r="405" spans="2:21" ht="12.75" customHeight="1" x14ac:dyDescent="0.15">
      <c r="B405" s="15" t="str">
        <f t="shared" si="82"/>
        <v/>
      </c>
      <c r="C405" s="15" t="str">
        <f>IF(E405="","",INT((E405-SUM(MOD(DATE(YEAR(E405-MOD(E405-2,7)+3),1,2),{1E+99;7})*{1;-1})+5)/7))</f>
        <v/>
      </c>
      <c r="D405" s="16" t="str">
        <f t="shared" si="83"/>
        <v/>
      </c>
      <c r="E405" s="17"/>
      <c r="F405" s="18"/>
      <c r="G405" s="20" t="str">
        <f t="shared" si="78"/>
        <v/>
      </c>
      <c r="H405" s="18"/>
      <c r="I405" s="15" t="str">
        <f t="shared" si="79"/>
        <v/>
      </c>
      <c r="J405" s="19"/>
      <c r="K405" s="19"/>
      <c r="L405" s="20" t="str">
        <f t="shared" si="80"/>
        <v/>
      </c>
      <c r="M405" s="15" t="str">
        <f t="shared" si="81"/>
        <v/>
      </c>
      <c r="N405" s="113"/>
      <c r="O405" s="21"/>
      <c r="P405" s="21">
        <v>0</v>
      </c>
      <c r="Q405" s="22">
        <f t="shared" si="77"/>
        <v>0</v>
      </c>
      <c r="R405" s="22">
        <f t="shared" si="73"/>
        <v>0</v>
      </c>
      <c r="S405" s="39" t="str">
        <f t="shared" si="74"/>
        <v/>
      </c>
      <c r="T405" s="39" t="str">
        <f t="shared" si="75"/>
        <v/>
      </c>
      <c r="U405" s="39" t="str">
        <f t="shared" si="76"/>
        <v/>
      </c>
    </row>
    <row r="406" spans="2:21" ht="12.75" customHeight="1" x14ac:dyDescent="0.15">
      <c r="B406" s="15" t="str">
        <f t="shared" si="82"/>
        <v/>
      </c>
      <c r="C406" s="15" t="str">
        <f>IF(E406="","",INT((E406-SUM(MOD(DATE(YEAR(E406-MOD(E406-2,7)+3),1,2),{1E+99;7})*{1;-1})+5)/7))</f>
        <v/>
      </c>
      <c r="D406" s="16" t="str">
        <f t="shared" si="83"/>
        <v/>
      </c>
      <c r="E406" s="17"/>
      <c r="F406" s="18"/>
      <c r="G406" s="20" t="str">
        <f t="shared" si="78"/>
        <v/>
      </c>
      <c r="H406" s="18"/>
      <c r="I406" s="15" t="str">
        <f t="shared" si="79"/>
        <v/>
      </c>
      <c r="J406" s="19"/>
      <c r="K406" s="19"/>
      <c r="L406" s="20" t="str">
        <f t="shared" si="80"/>
        <v/>
      </c>
      <c r="M406" s="15" t="str">
        <f t="shared" si="81"/>
        <v/>
      </c>
      <c r="N406" s="113"/>
      <c r="O406" s="21"/>
      <c r="P406" s="21">
        <v>0</v>
      </c>
      <c r="Q406" s="22">
        <f t="shared" si="77"/>
        <v>0</v>
      </c>
      <c r="R406" s="22">
        <f t="shared" si="73"/>
        <v>0</v>
      </c>
      <c r="S406" s="39" t="str">
        <f t="shared" si="74"/>
        <v/>
      </c>
      <c r="T406" s="39" t="str">
        <f t="shared" si="75"/>
        <v/>
      </c>
      <c r="U406" s="39" t="str">
        <f t="shared" si="76"/>
        <v/>
      </c>
    </row>
    <row r="407" spans="2:21" ht="12.75" customHeight="1" x14ac:dyDescent="0.15">
      <c r="B407" s="15" t="str">
        <f t="shared" si="82"/>
        <v/>
      </c>
      <c r="C407" s="15" t="str">
        <f>IF(E407="","",INT((E407-SUM(MOD(DATE(YEAR(E407-MOD(E407-2,7)+3),1,2),{1E+99;7})*{1;-1})+5)/7))</f>
        <v/>
      </c>
      <c r="D407" s="16" t="str">
        <f t="shared" si="83"/>
        <v/>
      </c>
      <c r="E407" s="17"/>
      <c r="F407" s="18"/>
      <c r="G407" s="20" t="str">
        <f t="shared" si="78"/>
        <v/>
      </c>
      <c r="H407" s="18"/>
      <c r="I407" s="15" t="str">
        <f t="shared" si="79"/>
        <v/>
      </c>
      <c r="J407" s="19"/>
      <c r="K407" s="19"/>
      <c r="L407" s="20" t="str">
        <f t="shared" si="80"/>
        <v/>
      </c>
      <c r="M407" s="15" t="str">
        <f t="shared" si="81"/>
        <v/>
      </c>
      <c r="N407" s="113"/>
      <c r="O407" s="21"/>
      <c r="P407" s="21">
        <v>0</v>
      </c>
      <c r="Q407" s="22">
        <f t="shared" si="77"/>
        <v>0</v>
      </c>
      <c r="R407" s="22">
        <f t="shared" si="73"/>
        <v>0</v>
      </c>
      <c r="S407" s="39" t="str">
        <f t="shared" si="74"/>
        <v/>
      </c>
      <c r="T407" s="39" t="str">
        <f t="shared" si="75"/>
        <v/>
      </c>
      <c r="U407" s="39" t="str">
        <f t="shared" si="76"/>
        <v/>
      </c>
    </row>
    <row r="408" spans="2:21" ht="12.75" customHeight="1" x14ac:dyDescent="0.15">
      <c r="B408" s="15" t="str">
        <f t="shared" si="82"/>
        <v/>
      </c>
      <c r="C408" s="15" t="str">
        <f>IF(E408="","",INT((E408-SUM(MOD(DATE(YEAR(E408-MOD(E408-2,7)+3),1,2),{1E+99;7})*{1;-1})+5)/7))</f>
        <v/>
      </c>
      <c r="D408" s="16" t="str">
        <f t="shared" si="83"/>
        <v/>
      </c>
      <c r="E408" s="17"/>
      <c r="F408" s="18"/>
      <c r="G408" s="20" t="str">
        <f t="shared" si="78"/>
        <v/>
      </c>
      <c r="H408" s="18"/>
      <c r="I408" s="15" t="str">
        <f t="shared" si="79"/>
        <v/>
      </c>
      <c r="J408" s="19"/>
      <c r="K408" s="19"/>
      <c r="L408" s="20" t="str">
        <f t="shared" si="80"/>
        <v/>
      </c>
      <c r="M408" s="15" t="str">
        <f t="shared" si="81"/>
        <v/>
      </c>
      <c r="N408" s="113"/>
      <c r="O408" s="21"/>
      <c r="P408" s="21">
        <v>0</v>
      </c>
      <c r="Q408" s="22">
        <f t="shared" si="77"/>
        <v>0</v>
      </c>
      <c r="R408" s="22">
        <f t="shared" si="73"/>
        <v>0</v>
      </c>
      <c r="S408" s="39" t="str">
        <f t="shared" si="74"/>
        <v/>
      </c>
      <c r="T408" s="39" t="str">
        <f t="shared" si="75"/>
        <v/>
      </c>
      <c r="U408" s="39" t="str">
        <f t="shared" si="76"/>
        <v/>
      </c>
    </row>
    <row r="409" spans="2:21" ht="12.75" customHeight="1" x14ac:dyDescent="0.15">
      <c r="B409" s="15" t="str">
        <f t="shared" si="82"/>
        <v/>
      </c>
      <c r="C409" s="15" t="str">
        <f>IF(E409="","",INT((E409-SUM(MOD(DATE(YEAR(E409-MOD(E409-2,7)+3),1,2),{1E+99;7})*{1;-1})+5)/7))</f>
        <v/>
      </c>
      <c r="D409" s="16" t="str">
        <f t="shared" si="83"/>
        <v/>
      </c>
      <c r="E409" s="17"/>
      <c r="F409" s="18"/>
      <c r="G409" s="20" t="str">
        <f t="shared" si="78"/>
        <v/>
      </c>
      <c r="H409" s="18"/>
      <c r="I409" s="15" t="str">
        <f t="shared" si="79"/>
        <v/>
      </c>
      <c r="J409" s="19"/>
      <c r="K409" s="19"/>
      <c r="L409" s="20" t="str">
        <f t="shared" si="80"/>
        <v/>
      </c>
      <c r="M409" s="15" t="str">
        <f t="shared" si="81"/>
        <v/>
      </c>
      <c r="N409" s="113"/>
      <c r="O409" s="21"/>
      <c r="P409" s="21">
        <v>0</v>
      </c>
      <c r="Q409" s="22">
        <f t="shared" si="77"/>
        <v>0</v>
      </c>
      <c r="R409" s="22">
        <f t="shared" si="73"/>
        <v>0</v>
      </c>
      <c r="S409" s="39" t="str">
        <f t="shared" si="74"/>
        <v/>
      </c>
      <c r="T409" s="39" t="str">
        <f t="shared" si="75"/>
        <v/>
      </c>
      <c r="U409" s="39" t="str">
        <f t="shared" si="76"/>
        <v/>
      </c>
    </row>
    <row r="410" spans="2:21" ht="12.75" customHeight="1" x14ac:dyDescent="0.15">
      <c r="B410" s="15" t="str">
        <f t="shared" si="82"/>
        <v/>
      </c>
      <c r="C410" s="15" t="str">
        <f>IF(E410="","",INT((E410-SUM(MOD(DATE(YEAR(E410-MOD(E410-2,7)+3),1,2),{1E+99;7})*{1;-1})+5)/7))</f>
        <v/>
      </c>
      <c r="D410" s="16" t="str">
        <f t="shared" si="83"/>
        <v/>
      </c>
      <c r="E410" s="17"/>
      <c r="F410" s="18"/>
      <c r="G410" s="20" t="str">
        <f t="shared" si="78"/>
        <v/>
      </c>
      <c r="H410" s="18"/>
      <c r="I410" s="15" t="str">
        <f t="shared" si="79"/>
        <v/>
      </c>
      <c r="J410" s="19"/>
      <c r="K410" s="19"/>
      <c r="L410" s="20" t="str">
        <f t="shared" si="80"/>
        <v/>
      </c>
      <c r="M410" s="15" t="str">
        <f t="shared" si="81"/>
        <v/>
      </c>
      <c r="N410" s="113"/>
      <c r="O410" s="21"/>
      <c r="P410" s="21">
        <v>0</v>
      </c>
      <c r="Q410" s="22">
        <f t="shared" si="77"/>
        <v>0</v>
      </c>
      <c r="R410" s="22">
        <f t="shared" si="73"/>
        <v>0</v>
      </c>
      <c r="S410" s="39" t="str">
        <f t="shared" si="74"/>
        <v/>
      </c>
      <c r="T410" s="39" t="str">
        <f t="shared" si="75"/>
        <v/>
      </c>
      <c r="U410" s="39" t="str">
        <f t="shared" si="76"/>
        <v/>
      </c>
    </row>
    <row r="411" spans="2:21" ht="12.75" customHeight="1" x14ac:dyDescent="0.15">
      <c r="B411" s="15" t="str">
        <f t="shared" si="82"/>
        <v/>
      </c>
      <c r="C411" s="15" t="str">
        <f>IF(E411="","",INT((E411-SUM(MOD(DATE(YEAR(E411-MOD(E411-2,7)+3),1,2),{1E+99;7})*{1;-1})+5)/7))</f>
        <v/>
      </c>
      <c r="D411" s="16" t="str">
        <f t="shared" si="83"/>
        <v/>
      </c>
      <c r="E411" s="17"/>
      <c r="F411" s="18"/>
      <c r="G411" s="20" t="str">
        <f t="shared" si="78"/>
        <v/>
      </c>
      <c r="H411" s="18"/>
      <c r="I411" s="15" t="str">
        <f t="shared" si="79"/>
        <v/>
      </c>
      <c r="J411" s="19"/>
      <c r="K411" s="19"/>
      <c r="L411" s="20" t="str">
        <f t="shared" si="80"/>
        <v/>
      </c>
      <c r="M411" s="15" t="str">
        <f t="shared" si="81"/>
        <v/>
      </c>
      <c r="N411" s="113"/>
      <c r="O411" s="21"/>
      <c r="P411" s="21">
        <v>0</v>
      </c>
      <c r="Q411" s="22">
        <f t="shared" si="77"/>
        <v>0</v>
      </c>
      <c r="R411" s="22">
        <f t="shared" si="73"/>
        <v>0</v>
      </c>
      <c r="S411" s="39" t="str">
        <f t="shared" si="74"/>
        <v/>
      </c>
      <c r="T411" s="39" t="str">
        <f t="shared" si="75"/>
        <v/>
      </c>
      <c r="U411" s="39" t="str">
        <f t="shared" si="76"/>
        <v/>
      </c>
    </row>
    <row r="412" spans="2:21" ht="12.75" customHeight="1" x14ac:dyDescent="0.15">
      <c r="B412" s="15" t="str">
        <f t="shared" si="82"/>
        <v/>
      </c>
      <c r="C412" s="15" t="str">
        <f>IF(E412="","",INT((E412-SUM(MOD(DATE(YEAR(E412-MOD(E412-2,7)+3),1,2),{1E+99;7})*{1;-1})+5)/7))</f>
        <v/>
      </c>
      <c r="D412" s="16" t="str">
        <f t="shared" si="83"/>
        <v/>
      </c>
      <c r="E412" s="17"/>
      <c r="F412" s="18"/>
      <c r="G412" s="20" t="str">
        <f t="shared" si="78"/>
        <v/>
      </c>
      <c r="H412" s="18"/>
      <c r="I412" s="15" t="str">
        <f t="shared" si="79"/>
        <v/>
      </c>
      <c r="J412" s="19"/>
      <c r="K412" s="19"/>
      <c r="L412" s="20" t="str">
        <f t="shared" si="80"/>
        <v/>
      </c>
      <c r="M412" s="15" t="str">
        <f t="shared" si="81"/>
        <v/>
      </c>
      <c r="N412" s="113"/>
      <c r="O412" s="21"/>
      <c r="P412" s="21">
        <v>0</v>
      </c>
      <c r="Q412" s="22">
        <f t="shared" si="77"/>
        <v>0</v>
      </c>
      <c r="R412" s="22">
        <f t="shared" si="73"/>
        <v>0</v>
      </c>
      <c r="S412" s="39" t="str">
        <f t="shared" si="74"/>
        <v/>
      </c>
      <c r="T412" s="39" t="str">
        <f t="shared" si="75"/>
        <v/>
      </c>
      <c r="U412" s="39" t="str">
        <f t="shared" si="76"/>
        <v/>
      </c>
    </row>
    <row r="413" spans="2:21" ht="12.75" customHeight="1" x14ac:dyDescent="0.15">
      <c r="B413" s="15" t="str">
        <f t="shared" si="82"/>
        <v/>
      </c>
      <c r="C413" s="15" t="str">
        <f>IF(E413="","",INT((E413-SUM(MOD(DATE(YEAR(E413-MOD(E413-2,7)+3),1,2),{1E+99;7})*{1;-1})+5)/7))</f>
        <v/>
      </c>
      <c r="D413" s="16" t="str">
        <f t="shared" si="83"/>
        <v/>
      </c>
      <c r="E413" s="17"/>
      <c r="F413" s="18"/>
      <c r="G413" s="20" t="str">
        <f t="shared" si="78"/>
        <v/>
      </c>
      <c r="H413" s="18"/>
      <c r="I413" s="15" t="str">
        <f t="shared" si="79"/>
        <v/>
      </c>
      <c r="J413" s="19"/>
      <c r="K413" s="19"/>
      <c r="L413" s="20" t="str">
        <f t="shared" si="80"/>
        <v/>
      </c>
      <c r="M413" s="15" t="str">
        <f t="shared" si="81"/>
        <v/>
      </c>
      <c r="N413" s="113"/>
      <c r="O413" s="21"/>
      <c r="P413" s="21">
        <v>0</v>
      </c>
      <c r="Q413" s="22">
        <f t="shared" si="77"/>
        <v>0</v>
      </c>
      <c r="R413" s="22">
        <f t="shared" si="73"/>
        <v>0</v>
      </c>
      <c r="S413" s="39" t="str">
        <f t="shared" si="74"/>
        <v/>
      </c>
      <c r="T413" s="39" t="str">
        <f t="shared" si="75"/>
        <v/>
      </c>
      <c r="U413" s="39" t="str">
        <f t="shared" si="76"/>
        <v/>
      </c>
    </row>
    <row r="414" spans="2:21" ht="12.75" customHeight="1" x14ac:dyDescent="0.15">
      <c r="B414" s="15" t="str">
        <f t="shared" si="82"/>
        <v/>
      </c>
      <c r="C414" s="15" t="str">
        <f>IF(E414="","",INT((E414-SUM(MOD(DATE(YEAR(E414-MOD(E414-2,7)+3),1,2),{1E+99;7})*{1;-1})+5)/7))</f>
        <v/>
      </c>
      <c r="D414" s="16" t="str">
        <f t="shared" si="83"/>
        <v/>
      </c>
      <c r="E414" s="17"/>
      <c r="F414" s="18"/>
      <c r="G414" s="20" t="str">
        <f t="shared" si="78"/>
        <v/>
      </c>
      <c r="H414" s="18"/>
      <c r="I414" s="15" t="str">
        <f t="shared" si="79"/>
        <v/>
      </c>
      <c r="J414" s="19"/>
      <c r="K414" s="19"/>
      <c r="L414" s="20" t="str">
        <f t="shared" si="80"/>
        <v/>
      </c>
      <c r="M414" s="15" t="str">
        <f t="shared" si="81"/>
        <v/>
      </c>
      <c r="N414" s="113"/>
      <c r="O414" s="21"/>
      <c r="P414" s="21">
        <v>0</v>
      </c>
      <c r="Q414" s="22">
        <f t="shared" si="77"/>
        <v>0</v>
      </c>
      <c r="R414" s="22">
        <f t="shared" si="73"/>
        <v>0</v>
      </c>
      <c r="S414" s="39" t="str">
        <f t="shared" si="74"/>
        <v/>
      </c>
      <c r="T414" s="39" t="str">
        <f t="shared" si="75"/>
        <v/>
      </c>
      <c r="U414" s="39" t="str">
        <f t="shared" si="76"/>
        <v/>
      </c>
    </row>
    <row r="415" spans="2:21" ht="12.75" customHeight="1" x14ac:dyDescent="0.15">
      <c r="B415" s="15" t="str">
        <f t="shared" si="82"/>
        <v/>
      </c>
      <c r="C415" s="15" t="str">
        <f>IF(E415="","",INT((E415-SUM(MOD(DATE(YEAR(E415-MOD(E415-2,7)+3),1,2),{1E+99;7})*{1;-1})+5)/7))</f>
        <v/>
      </c>
      <c r="D415" s="16" t="str">
        <f t="shared" si="83"/>
        <v/>
      </c>
      <c r="E415" s="17"/>
      <c r="F415" s="18"/>
      <c r="G415" s="20" t="str">
        <f t="shared" si="78"/>
        <v/>
      </c>
      <c r="H415" s="18"/>
      <c r="I415" s="15" t="str">
        <f t="shared" si="79"/>
        <v/>
      </c>
      <c r="J415" s="19"/>
      <c r="K415" s="19"/>
      <c r="L415" s="20" t="str">
        <f t="shared" si="80"/>
        <v/>
      </c>
      <c r="M415" s="15" t="str">
        <f t="shared" si="81"/>
        <v/>
      </c>
      <c r="N415" s="113"/>
      <c r="O415" s="21"/>
      <c r="P415" s="21">
        <v>0</v>
      </c>
      <c r="Q415" s="22">
        <f t="shared" si="77"/>
        <v>0</v>
      </c>
      <c r="R415" s="22">
        <f t="shared" ref="R415:R478" si="84">O415*P415</f>
        <v>0</v>
      </c>
      <c r="S415" s="39" t="str">
        <f t="shared" ref="S415:S478" si="85">L415&amp;B415</f>
        <v/>
      </c>
      <c r="T415" s="39" t="str">
        <f t="shared" ref="T415:T478" si="86">M415&amp;B415</f>
        <v/>
      </c>
      <c r="U415" s="39" t="str">
        <f t="shared" ref="U415:U478" si="87">M415&amp;E415</f>
        <v/>
      </c>
    </row>
    <row r="416" spans="2:21" ht="12.75" customHeight="1" x14ac:dyDescent="0.15">
      <c r="B416" s="15" t="str">
        <f t="shared" si="82"/>
        <v/>
      </c>
      <c r="C416" s="15" t="str">
        <f>IF(E416="","",INT((E416-SUM(MOD(DATE(YEAR(E416-MOD(E416-2,7)+3),1,2),{1E+99;7})*{1;-1})+5)/7))</f>
        <v/>
      </c>
      <c r="D416" s="16" t="str">
        <f t="shared" si="83"/>
        <v/>
      </c>
      <c r="E416" s="17"/>
      <c r="F416" s="18"/>
      <c r="G416" s="20" t="str">
        <f t="shared" si="78"/>
        <v/>
      </c>
      <c r="H416" s="18"/>
      <c r="I416" s="15" t="str">
        <f t="shared" si="79"/>
        <v/>
      </c>
      <c r="J416" s="19"/>
      <c r="K416" s="19"/>
      <c r="L416" s="20" t="str">
        <f t="shared" si="80"/>
        <v/>
      </c>
      <c r="M416" s="15" t="str">
        <f t="shared" si="81"/>
        <v/>
      </c>
      <c r="N416" s="113"/>
      <c r="O416" s="21"/>
      <c r="P416" s="21">
        <v>0</v>
      </c>
      <c r="Q416" s="22">
        <f t="shared" si="77"/>
        <v>0</v>
      </c>
      <c r="R416" s="22">
        <f t="shared" si="84"/>
        <v>0</v>
      </c>
      <c r="S416" s="39" t="str">
        <f t="shared" si="85"/>
        <v/>
      </c>
      <c r="T416" s="39" t="str">
        <f t="shared" si="86"/>
        <v/>
      </c>
      <c r="U416" s="39" t="str">
        <f t="shared" si="87"/>
        <v/>
      </c>
    </row>
    <row r="417" spans="2:21" ht="12.75" customHeight="1" x14ac:dyDescent="0.15">
      <c r="B417" s="15" t="str">
        <f t="shared" si="82"/>
        <v/>
      </c>
      <c r="C417" s="15" t="str">
        <f>IF(E417="","",INT((E417-SUM(MOD(DATE(YEAR(E417-MOD(E417-2,7)+3),1,2),{1E+99;7})*{1;-1})+5)/7))</f>
        <v/>
      </c>
      <c r="D417" s="16" t="str">
        <f t="shared" si="83"/>
        <v/>
      </c>
      <c r="E417" s="17"/>
      <c r="F417" s="18"/>
      <c r="G417" s="20" t="str">
        <f t="shared" si="78"/>
        <v/>
      </c>
      <c r="H417" s="18"/>
      <c r="I417" s="15" t="str">
        <f t="shared" si="79"/>
        <v/>
      </c>
      <c r="J417" s="19"/>
      <c r="K417" s="19"/>
      <c r="L417" s="20" t="str">
        <f t="shared" si="80"/>
        <v/>
      </c>
      <c r="M417" s="15" t="str">
        <f t="shared" si="81"/>
        <v/>
      </c>
      <c r="N417" s="113"/>
      <c r="O417" s="21"/>
      <c r="P417" s="21">
        <v>0</v>
      </c>
      <c r="Q417" s="22">
        <f t="shared" si="77"/>
        <v>0</v>
      </c>
      <c r="R417" s="22">
        <f t="shared" si="84"/>
        <v>0</v>
      </c>
      <c r="S417" s="39" t="str">
        <f t="shared" si="85"/>
        <v/>
      </c>
      <c r="T417" s="39" t="str">
        <f t="shared" si="86"/>
        <v/>
      </c>
      <c r="U417" s="39" t="str">
        <f t="shared" si="87"/>
        <v/>
      </c>
    </row>
    <row r="418" spans="2:21" ht="12.75" customHeight="1" x14ac:dyDescent="0.15">
      <c r="B418" s="15" t="str">
        <f t="shared" si="82"/>
        <v/>
      </c>
      <c r="C418" s="15" t="str">
        <f>IF(E418="","",INT((E418-SUM(MOD(DATE(YEAR(E418-MOD(E418-2,7)+3),1,2),{1E+99;7})*{1;-1})+5)/7))</f>
        <v/>
      </c>
      <c r="D418" s="16" t="str">
        <f t="shared" si="83"/>
        <v/>
      </c>
      <c r="E418" s="17"/>
      <c r="F418" s="18"/>
      <c r="G418" s="20" t="str">
        <f t="shared" si="78"/>
        <v/>
      </c>
      <c r="H418" s="18"/>
      <c r="I418" s="15" t="str">
        <f t="shared" si="79"/>
        <v/>
      </c>
      <c r="J418" s="19"/>
      <c r="K418" s="19"/>
      <c r="L418" s="20" t="str">
        <f t="shared" si="80"/>
        <v/>
      </c>
      <c r="M418" s="15" t="str">
        <f t="shared" si="81"/>
        <v/>
      </c>
      <c r="N418" s="113"/>
      <c r="O418" s="21"/>
      <c r="P418" s="21">
        <v>0</v>
      </c>
      <c r="Q418" s="22">
        <f t="shared" ref="Q418:Q481" si="88">IF(ISNUMBER(Q417),IF(ISNUMBER(P418),Q417+P418,0),0)</f>
        <v>0</v>
      </c>
      <c r="R418" s="22">
        <f t="shared" si="84"/>
        <v>0</v>
      </c>
      <c r="S418" s="39" t="str">
        <f t="shared" si="85"/>
        <v/>
      </c>
      <c r="T418" s="39" t="str">
        <f t="shared" si="86"/>
        <v/>
      </c>
      <c r="U418" s="39" t="str">
        <f t="shared" si="87"/>
        <v/>
      </c>
    </row>
    <row r="419" spans="2:21" ht="12.75" customHeight="1" x14ac:dyDescent="0.15">
      <c r="B419" s="15" t="str">
        <f t="shared" si="82"/>
        <v/>
      </c>
      <c r="C419" s="15" t="str">
        <f>IF(E419="","",INT((E419-SUM(MOD(DATE(YEAR(E419-MOD(E419-2,7)+3),1,2),{1E+99;7})*{1;-1})+5)/7))</f>
        <v/>
      </c>
      <c r="D419" s="16" t="str">
        <f t="shared" si="83"/>
        <v/>
      </c>
      <c r="E419" s="17"/>
      <c r="F419" s="18"/>
      <c r="G419" s="20" t="str">
        <f t="shared" si="78"/>
        <v/>
      </c>
      <c r="H419" s="18"/>
      <c r="I419" s="15" t="str">
        <f t="shared" si="79"/>
        <v/>
      </c>
      <c r="J419" s="19"/>
      <c r="K419" s="19"/>
      <c r="L419" s="20" t="str">
        <f t="shared" si="80"/>
        <v/>
      </c>
      <c r="M419" s="15" t="str">
        <f t="shared" si="81"/>
        <v/>
      </c>
      <c r="N419" s="113"/>
      <c r="O419" s="21"/>
      <c r="P419" s="21">
        <v>0</v>
      </c>
      <c r="Q419" s="22">
        <f t="shared" si="88"/>
        <v>0</v>
      </c>
      <c r="R419" s="22">
        <f t="shared" si="84"/>
        <v>0</v>
      </c>
      <c r="S419" s="39" t="str">
        <f t="shared" si="85"/>
        <v/>
      </c>
      <c r="T419" s="39" t="str">
        <f t="shared" si="86"/>
        <v/>
      </c>
      <c r="U419" s="39" t="str">
        <f t="shared" si="87"/>
        <v/>
      </c>
    </row>
    <row r="420" spans="2:21" ht="12.75" customHeight="1" x14ac:dyDescent="0.15">
      <c r="B420" s="15" t="str">
        <f t="shared" si="82"/>
        <v/>
      </c>
      <c r="C420" s="15" t="str">
        <f>IF(E420="","",INT((E420-SUM(MOD(DATE(YEAR(E420-MOD(E420-2,7)+3),1,2),{1E+99;7})*{1;-1})+5)/7))</f>
        <v/>
      </c>
      <c r="D420" s="16" t="str">
        <f t="shared" si="83"/>
        <v/>
      </c>
      <c r="E420" s="17"/>
      <c r="F420" s="18"/>
      <c r="G420" s="20" t="str">
        <f t="shared" si="78"/>
        <v/>
      </c>
      <c r="H420" s="18"/>
      <c r="I420" s="15" t="str">
        <f t="shared" si="79"/>
        <v/>
      </c>
      <c r="J420" s="19"/>
      <c r="K420" s="19"/>
      <c r="L420" s="20" t="str">
        <f t="shared" si="80"/>
        <v/>
      </c>
      <c r="M420" s="15" t="str">
        <f t="shared" si="81"/>
        <v/>
      </c>
      <c r="N420" s="113"/>
      <c r="O420" s="21"/>
      <c r="P420" s="21">
        <v>0</v>
      </c>
      <c r="Q420" s="22">
        <f t="shared" si="88"/>
        <v>0</v>
      </c>
      <c r="R420" s="22">
        <f t="shared" si="84"/>
        <v>0</v>
      </c>
      <c r="S420" s="39" t="str">
        <f t="shared" si="85"/>
        <v/>
      </c>
      <c r="T420" s="39" t="str">
        <f t="shared" si="86"/>
        <v/>
      </c>
      <c r="U420" s="39" t="str">
        <f t="shared" si="87"/>
        <v/>
      </c>
    </row>
    <row r="421" spans="2:21" ht="12.75" customHeight="1" x14ac:dyDescent="0.15">
      <c r="B421" s="15" t="str">
        <f t="shared" si="82"/>
        <v/>
      </c>
      <c r="C421" s="15" t="str">
        <f>IF(E421="","",INT((E421-SUM(MOD(DATE(YEAR(E421-MOD(E421-2,7)+3),1,2),{1E+99;7})*{1;-1})+5)/7))</f>
        <v/>
      </c>
      <c r="D421" s="16" t="str">
        <f t="shared" si="83"/>
        <v/>
      </c>
      <c r="E421" s="17"/>
      <c r="F421" s="18"/>
      <c r="G421" s="20" t="str">
        <f t="shared" si="78"/>
        <v/>
      </c>
      <c r="H421" s="18"/>
      <c r="I421" s="15" t="str">
        <f t="shared" si="79"/>
        <v/>
      </c>
      <c r="J421" s="19"/>
      <c r="K421" s="19"/>
      <c r="L421" s="20" t="str">
        <f t="shared" si="80"/>
        <v/>
      </c>
      <c r="M421" s="15" t="str">
        <f t="shared" si="81"/>
        <v/>
      </c>
      <c r="N421" s="113"/>
      <c r="O421" s="21"/>
      <c r="P421" s="21">
        <v>0</v>
      </c>
      <c r="Q421" s="22">
        <f t="shared" si="88"/>
        <v>0</v>
      </c>
      <c r="R421" s="22">
        <f t="shared" si="84"/>
        <v>0</v>
      </c>
      <c r="S421" s="39" t="str">
        <f t="shared" si="85"/>
        <v/>
      </c>
      <c r="T421" s="39" t="str">
        <f t="shared" si="86"/>
        <v/>
      </c>
      <c r="U421" s="39" t="str">
        <f t="shared" si="87"/>
        <v/>
      </c>
    </row>
    <row r="422" spans="2:21" ht="12.75" customHeight="1" x14ac:dyDescent="0.15">
      <c r="B422" s="15" t="str">
        <f t="shared" si="82"/>
        <v/>
      </c>
      <c r="C422" s="15" t="str">
        <f>IF(E422="","",INT((E422-SUM(MOD(DATE(YEAR(E422-MOD(E422-2,7)+3),1,2),{1E+99;7})*{1;-1})+5)/7))</f>
        <v/>
      </c>
      <c r="D422" s="16" t="str">
        <f t="shared" si="83"/>
        <v/>
      </c>
      <c r="E422" s="17"/>
      <c r="F422" s="18"/>
      <c r="G422" s="20" t="str">
        <f t="shared" si="78"/>
        <v/>
      </c>
      <c r="H422" s="18"/>
      <c r="I422" s="15" t="str">
        <f t="shared" si="79"/>
        <v/>
      </c>
      <c r="J422" s="19"/>
      <c r="K422" s="19"/>
      <c r="L422" s="20" t="str">
        <f t="shared" si="80"/>
        <v/>
      </c>
      <c r="M422" s="15" t="str">
        <f t="shared" si="81"/>
        <v/>
      </c>
      <c r="N422" s="113"/>
      <c r="O422" s="21"/>
      <c r="P422" s="21">
        <v>0</v>
      </c>
      <c r="Q422" s="22">
        <f t="shared" si="88"/>
        <v>0</v>
      </c>
      <c r="R422" s="22">
        <f t="shared" si="84"/>
        <v>0</v>
      </c>
      <c r="S422" s="39" t="str">
        <f t="shared" si="85"/>
        <v/>
      </c>
      <c r="T422" s="39" t="str">
        <f t="shared" si="86"/>
        <v/>
      </c>
      <c r="U422" s="39" t="str">
        <f t="shared" si="87"/>
        <v/>
      </c>
    </row>
    <row r="423" spans="2:21" ht="12.75" customHeight="1" x14ac:dyDescent="0.15">
      <c r="B423" s="15" t="str">
        <f t="shared" si="82"/>
        <v/>
      </c>
      <c r="C423" s="15" t="str">
        <f>IF(E423="","",INT((E423-SUM(MOD(DATE(YEAR(E423-MOD(E423-2,7)+3),1,2),{1E+99;7})*{1;-1})+5)/7))</f>
        <v/>
      </c>
      <c r="D423" s="16" t="str">
        <f t="shared" si="83"/>
        <v/>
      </c>
      <c r="E423" s="17"/>
      <c r="F423" s="18"/>
      <c r="G423" s="20" t="str">
        <f t="shared" si="78"/>
        <v/>
      </c>
      <c r="H423" s="18"/>
      <c r="I423" s="15" t="str">
        <f t="shared" si="79"/>
        <v/>
      </c>
      <c r="J423" s="19"/>
      <c r="K423" s="19"/>
      <c r="L423" s="20" t="str">
        <f t="shared" si="80"/>
        <v/>
      </c>
      <c r="M423" s="15" t="str">
        <f t="shared" si="81"/>
        <v/>
      </c>
      <c r="N423" s="113"/>
      <c r="O423" s="21"/>
      <c r="P423" s="21">
        <v>0</v>
      </c>
      <c r="Q423" s="22">
        <f t="shared" si="88"/>
        <v>0</v>
      </c>
      <c r="R423" s="22">
        <f t="shared" si="84"/>
        <v>0</v>
      </c>
      <c r="S423" s="39" t="str">
        <f t="shared" si="85"/>
        <v/>
      </c>
      <c r="T423" s="39" t="str">
        <f t="shared" si="86"/>
        <v/>
      </c>
      <c r="U423" s="39" t="str">
        <f t="shared" si="87"/>
        <v/>
      </c>
    </row>
    <row r="424" spans="2:21" ht="12.75" customHeight="1" x14ac:dyDescent="0.15">
      <c r="B424" s="15" t="str">
        <f t="shared" si="82"/>
        <v/>
      </c>
      <c r="C424" s="15" t="str">
        <f>IF(E424="","",INT((E424-SUM(MOD(DATE(YEAR(E424-MOD(E424-2,7)+3),1,2),{1E+99;7})*{1;-1})+5)/7))</f>
        <v/>
      </c>
      <c r="D424" s="16" t="str">
        <f t="shared" si="83"/>
        <v/>
      </c>
      <c r="E424" s="17"/>
      <c r="F424" s="18"/>
      <c r="G424" s="20" t="str">
        <f t="shared" si="78"/>
        <v/>
      </c>
      <c r="H424" s="18"/>
      <c r="I424" s="15" t="str">
        <f t="shared" si="79"/>
        <v/>
      </c>
      <c r="J424" s="19"/>
      <c r="K424" s="19"/>
      <c r="L424" s="20" t="str">
        <f t="shared" si="80"/>
        <v/>
      </c>
      <c r="M424" s="15" t="str">
        <f t="shared" si="81"/>
        <v/>
      </c>
      <c r="N424" s="113"/>
      <c r="O424" s="21"/>
      <c r="P424" s="21">
        <v>0</v>
      </c>
      <c r="Q424" s="22">
        <f t="shared" si="88"/>
        <v>0</v>
      </c>
      <c r="R424" s="22">
        <f t="shared" si="84"/>
        <v>0</v>
      </c>
      <c r="S424" s="39" t="str">
        <f t="shared" si="85"/>
        <v/>
      </c>
      <c r="T424" s="39" t="str">
        <f t="shared" si="86"/>
        <v/>
      </c>
      <c r="U424" s="39" t="str">
        <f t="shared" si="87"/>
        <v/>
      </c>
    </row>
    <row r="425" spans="2:21" ht="12.75" customHeight="1" x14ac:dyDescent="0.15">
      <c r="B425" s="15" t="str">
        <f t="shared" si="82"/>
        <v/>
      </c>
      <c r="C425" s="15" t="str">
        <f>IF(E425="","",INT((E425-SUM(MOD(DATE(YEAR(E425-MOD(E425-2,7)+3),1,2),{1E+99;7})*{1;-1})+5)/7))</f>
        <v/>
      </c>
      <c r="D425" s="16" t="str">
        <f t="shared" si="83"/>
        <v/>
      </c>
      <c r="E425" s="17"/>
      <c r="F425" s="18"/>
      <c r="G425" s="20" t="str">
        <f t="shared" si="78"/>
        <v/>
      </c>
      <c r="H425" s="18"/>
      <c r="I425" s="15" t="str">
        <f t="shared" si="79"/>
        <v/>
      </c>
      <c r="J425" s="19"/>
      <c r="K425" s="19"/>
      <c r="L425" s="20" t="str">
        <f t="shared" si="80"/>
        <v/>
      </c>
      <c r="M425" s="15" t="str">
        <f t="shared" si="81"/>
        <v/>
      </c>
      <c r="N425" s="113"/>
      <c r="O425" s="21"/>
      <c r="P425" s="21">
        <v>0</v>
      </c>
      <c r="Q425" s="22">
        <f t="shared" si="88"/>
        <v>0</v>
      </c>
      <c r="R425" s="22">
        <f t="shared" si="84"/>
        <v>0</v>
      </c>
      <c r="S425" s="39" t="str">
        <f t="shared" si="85"/>
        <v/>
      </c>
      <c r="T425" s="39" t="str">
        <f t="shared" si="86"/>
        <v/>
      </c>
      <c r="U425" s="39" t="str">
        <f t="shared" si="87"/>
        <v/>
      </c>
    </row>
    <row r="426" spans="2:21" ht="12.75" customHeight="1" x14ac:dyDescent="0.15">
      <c r="B426" s="15" t="str">
        <f t="shared" si="82"/>
        <v/>
      </c>
      <c r="C426" s="15" t="str">
        <f>IF(E426="","",INT((E426-SUM(MOD(DATE(YEAR(E426-MOD(E426-2,7)+3),1,2),{1E+99;7})*{1;-1})+5)/7))</f>
        <v/>
      </c>
      <c r="D426" s="16" t="str">
        <f t="shared" si="83"/>
        <v/>
      </c>
      <c r="E426" s="17"/>
      <c r="F426" s="18"/>
      <c r="G426" s="20" t="str">
        <f t="shared" si="78"/>
        <v/>
      </c>
      <c r="H426" s="18"/>
      <c r="I426" s="15" t="str">
        <f t="shared" si="79"/>
        <v/>
      </c>
      <c r="J426" s="19"/>
      <c r="K426" s="19"/>
      <c r="L426" s="20" t="str">
        <f t="shared" si="80"/>
        <v/>
      </c>
      <c r="M426" s="15" t="str">
        <f t="shared" si="81"/>
        <v/>
      </c>
      <c r="N426" s="113"/>
      <c r="O426" s="21"/>
      <c r="P426" s="21">
        <v>0</v>
      </c>
      <c r="Q426" s="22">
        <f t="shared" si="88"/>
        <v>0</v>
      </c>
      <c r="R426" s="22">
        <f t="shared" si="84"/>
        <v>0</v>
      </c>
      <c r="S426" s="39" t="str">
        <f t="shared" si="85"/>
        <v/>
      </c>
      <c r="T426" s="39" t="str">
        <f t="shared" si="86"/>
        <v/>
      </c>
      <c r="U426" s="39" t="str">
        <f t="shared" si="87"/>
        <v/>
      </c>
    </row>
    <row r="427" spans="2:21" ht="12.75" customHeight="1" x14ac:dyDescent="0.15">
      <c r="B427" s="15" t="str">
        <f t="shared" si="82"/>
        <v/>
      </c>
      <c r="C427" s="15" t="str">
        <f>IF(E427="","",INT((E427-SUM(MOD(DATE(YEAR(E427-MOD(E427-2,7)+3),1,2),{1E+99;7})*{1;-1})+5)/7))</f>
        <v/>
      </c>
      <c r="D427" s="16" t="str">
        <f t="shared" si="83"/>
        <v/>
      </c>
      <c r="E427" s="17"/>
      <c r="F427" s="18"/>
      <c r="G427" s="20" t="str">
        <f t="shared" si="78"/>
        <v/>
      </c>
      <c r="H427" s="18"/>
      <c r="I427" s="15" t="str">
        <f t="shared" si="79"/>
        <v/>
      </c>
      <c r="J427" s="19"/>
      <c r="K427" s="19"/>
      <c r="L427" s="20" t="str">
        <f t="shared" si="80"/>
        <v/>
      </c>
      <c r="M427" s="15" t="str">
        <f t="shared" si="81"/>
        <v/>
      </c>
      <c r="N427" s="113"/>
      <c r="O427" s="21"/>
      <c r="P427" s="21">
        <v>0</v>
      </c>
      <c r="Q427" s="22">
        <f t="shared" si="88"/>
        <v>0</v>
      </c>
      <c r="R427" s="22">
        <f t="shared" si="84"/>
        <v>0</v>
      </c>
      <c r="S427" s="39" t="str">
        <f t="shared" si="85"/>
        <v/>
      </c>
      <c r="T427" s="39" t="str">
        <f t="shared" si="86"/>
        <v/>
      </c>
      <c r="U427" s="39" t="str">
        <f t="shared" si="87"/>
        <v/>
      </c>
    </row>
    <row r="428" spans="2:21" ht="12.75" customHeight="1" x14ac:dyDescent="0.15">
      <c r="B428" s="15" t="str">
        <f t="shared" si="82"/>
        <v/>
      </c>
      <c r="C428" s="15" t="str">
        <f>IF(E428="","",INT((E428-SUM(MOD(DATE(YEAR(E428-MOD(E428-2,7)+3),1,2),{1E+99;7})*{1;-1})+5)/7))</f>
        <v/>
      </c>
      <c r="D428" s="16" t="str">
        <f t="shared" si="83"/>
        <v/>
      </c>
      <c r="E428" s="17"/>
      <c r="F428" s="18"/>
      <c r="G428" s="20" t="str">
        <f t="shared" si="78"/>
        <v/>
      </c>
      <c r="H428" s="18"/>
      <c r="I428" s="15" t="str">
        <f t="shared" si="79"/>
        <v/>
      </c>
      <c r="J428" s="19"/>
      <c r="K428" s="19"/>
      <c r="L428" s="20" t="str">
        <f t="shared" si="80"/>
        <v/>
      </c>
      <c r="M428" s="15" t="str">
        <f t="shared" si="81"/>
        <v/>
      </c>
      <c r="N428" s="113"/>
      <c r="O428" s="21"/>
      <c r="P428" s="21">
        <v>0</v>
      </c>
      <c r="Q428" s="22">
        <f t="shared" si="88"/>
        <v>0</v>
      </c>
      <c r="R428" s="22">
        <f t="shared" si="84"/>
        <v>0</v>
      </c>
      <c r="S428" s="39" t="str">
        <f t="shared" si="85"/>
        <v/>
      </c>
      <c r="T428" s="39" t="str">
        <f t="shared" si="86"/>
        <v/>
      </c>
      <c r="U428" s="39" t="str">
        <f t="shared" si="87"/>
        <v/>
      </c>
    </row>
    <row r="429" spans="2:21" ht="12.75" customHeight="1" x14ac:dyDescent="0.15">
      <c r="B429" s="15" t="str">
        <f t="shared" si="82"/>
        <v/>
      </c>
      <c r="C429" s="15" t="str">
        <f>IF(E429="","",INT((E429-SUM(MOD(DATE(YEAR(E429-MOD(E429-2,7)+3),1,2),{1E+99;7})*{1;-1})+5)/7))</f>
        <v/>
      </c>
      <c r="D429" s="16" t="str">
        <f t="shared" si="83"/>
        <v/>
      </c>
      <c r="E429" s="17"/>
      <c r="F429" s="18"/>
      <c r="G429" s="20" t="str">
        <f t="shared" si="78"/>
        <v/>
      </c>
      <c r="H429" s="18"/>
      <c r="I429" s="15" t="str">
        <f t="shared" si="79"/>
        <v/>
      </c>
      <c r="J429" s="19"/>
      <c r="K429" s="19"/>
      <c r="L429" s="20" t="str">
        <f t="shared" si="80"/>
        <v/>
      </c>
      <c r="M429" s="15" t="str">
        <f t="shared" si="81"/>
        <v/>
      </c>
      <c r="N429" s="113"/>
      <c r="O429" s="21"/>
      <c r="P429" s="21">
        <v>0</v>
      </c>
      <c r="Q429" s="22">
        <f t="shared" si="88"/>
        <v>0</v>
      </c>
      <c r="R429" s="22">
        <f t="shared" si="84"/>
        <v>0</v>
      </c>
      <c r="S429" s="39" t="str">
        <f t="shared" si="85"/>
        <v/>
      </c>
      <c r="T429" s="39" t="str">
        <f t="shared" si="86"/>
        <v/>
      </c>
      <c r="U429" s="39" t="str">
        <f t="shared" si="87"/>
        <v/>
      </c>
    </row>
    <row r="430" spans="2:21" ht="12.75" customHeight="1" x14ac:dyDescent="0.15">
      <c r="B430" s="15" t="str">
        <f t="shared" si="82"/>
        <v/>
      </c>
      <c r="C430" s="15" t="str">
        <f>IF(E430="","",INT((E430-SUM(MOD(DATE(YEAR(E430-MOD(E430-2,7)+3),1,2),{1E+99;7})*{1;-1})+5)/7))</f>
        <v/>
      </c>
      <c r="D430" s="16" t="str">
        <f t="shared" si="83"/>
        <v/>
      </c>
      <c r="E430" s="17"/>
      <c r="F430" s="18"/>
      <c r="G430" s="20" t="str">
        <f t="shared" si="78"/>
        <v/>
      </c>
      <c r="H430" s="18"/>
      <c r="I430" s="15" t="str">
        <f t="shared" si="79"/>
        <v/>
      </c>
      <c r="J430" s="19"/>
      <c r="K430" s="19"/>
      <c r="L430" s="20" t="str">
        <f t="shared" si="80"/>
        <v/>
      </c>
      <c r="M430" s="15" t="str">
        <f t="shared" si="81"/>
        <v/>
      </c>
      <c r="N430" s="113"/>
      <c r="O430" s="21"/>
      <c r="P430" s="21">
        <v>0</v>
      </c>
      <c r="Q430" s="22">
        <f t="shared" si="88"/>
        <v>0</v>
      </c>
      <c r="R430" s="22">
        <f t="shared" si="84"/>
        <v>0</v>
      </c>
      <c r="S430" s="39" t="str">
        <f t="shared" si="85"/>
        <v/>
      </c>
      <c r="T430" s="39" t="str">
        <f t="shared" si="86"/>
        <v/>
      </c>
      <c r="U430" s="39" t="str">
        <f t="shared" si="87"/>
        <v/>
      </c>
    </row>
    <row r="431" spans="2:21" ht="12.75" customHeight="1" x14ac:dyDescent="0.15">
      <c r="B431" s="15" t="str">
        <f t="shared" si="82"/>
        <v/>
      </c>
      <c r="C431" s="15" t="str">
        <f>IF(E431="","",INT((E431-SUM(MOD(DATE(YEAR(E431-MOD(E431-2,7)+3),1,2),{1E+99;7})*{1;-1})+5)/7))</f>
        <v/>
      </c>
      <c r="D431" s="16" t="str">
        <f t="shared" si="83"/>
        <v/>
      </c>
      <c r="E431" s="17"/>
      <c r="F431" s="18"/>
      <c r="G431" s="20" t="str">
        <f t="shared" si="78"/>
        <v/>
      </c>
      <c r="H431" s="18"/>
      <c r="I431" s="15" t="str">
        <f t="shared" si="79"/>
        <v/>
      </c>
      <c r="J431" s="19"/>
      <c r="K431" s="19"/>
      <c r="L431" s="20" t="str">
        <f t="shared" si="80"/>
        <v/>
      </c>
      <c r="M431" s="15" t="str">
        <f t="shared" si="81"/>
        <v/>
      </c>
      <c r="N431" s="113"/>
      <c r="O431" s="21"/>
      <c r="P431" s="21">
        <v>0</v>
      </c>
      <c r="Q431" s="22">
        <f t="shared" si="88"/>
        <v>0</v>
      </c>
      <c r="R431" s="22">
        <f t="shared" si="84"/>
        <v>0</v>
      </c>
      <c r="S431" s="39" t="str">
        <f t="shared" si="85"/>
        <v/>
      </c>
      <c r="T431" s="39" t="str">
        <f t="shared" si="86"/>
        <v/>
      </c>
      <c r="U431" s="39" t="str">
        <f t="shared" si="87"/>
        <v/>
      </c>
    </row>
    <row r="432" spans="2:21" ht="12.75" customHeight="1" x14ac:dyDescent="0.15">
      <c r="B432" s="15" t="str">
        <f t="shared" si="82"/>
        <v/>
      </c>
      <c r="C432" s="15" t="str">
        <f>IF(E432="","",INT((E432-SUM(MOD(DATE(YEAR(E432-MOD(E432-2,7)+3),1,2),{1E+99;7})*{1;-1})+5)/7))</f>
        <v/>
      </c>
      <c r="D432" s="16" t="str">
        <f t="shared" si="83"/>
        <v/>
      </c>
      <c r="E432" s="17"/>
      <c r="F432" s="18"/>
      <c r="G432" s="20" t="str">
        <f t="shared" si="78"/>
        <v/>
      </c>
      <c r="H432" s="18"/>
      <c r="I432" s="15" t="str">
        <f t="shared" si="79"/>
        <v/>
      </c>
      <c r="J432" s="19"/>
      <c r="K432" s="19"/>
      <c r="L432" s="20" t="str">
        <f t="shared" si="80"/>
        <v/>
      </c>
      <c r="M432" s="15" t="str">
        <f t="shared" si="81"/>
        <v/>
      </c>
      <c r="N432" s="113"/>
      <c r="O432" s="21"/>
      <c r="P432" s="21">
        <v>0</v>
      </c>
      <c r="Q432" s="22">
        <f t="shared" si="88"/>
        <v>0</v>
      </c>
      <c r="R432" s="22">
        <f t="shared" si="84"/>
        <v>0</v>
      </c>
      <c r="S432" s="39" t="str">
        <f t="shared" si="85"/>
        <v/>
      </c>
      <c r="T432" s="39" t="str">
        <f t="shared" si="86"/>
        <v/>
      </c>
      <c r="U432" s="39" t="str">
        <f t="shared" si="87"/>
        <v/>
      </c>
    </row>
    <row r="433" spans="2:21" ht="12.75" customHeight="1" x14ac:dyDescent="0.15">
      <c r="B433" s="15" t="str">
        <f t="shared" si="82"/>
        <v/>
      </c>
      <c r="C433" s="15" t="str">
        <f>IF(E433="","",INT((E433-SUM(MOD(DATE(YEAR(E433-MOD(E433-2,7)+3),1,2),{1E+99;7})*{1;-1})+5)/7))</f>
        <v/>
      </c>
      <c r="D433" s="16" t="str">
        <f t="shared" si="83"/>
        <v/>
      </c>
      <c r="E433" s="17"/>
      <c r="F433" s="18"/>
      <c r="G433" s="20" t="str">
        <f t="shared" si="78"/>
        <v/>
      </c>
      <c r="H433" s="18"/>
      <c r="I433" s="15" t="str">
        <f t="shared" si="79"/>
        <v/>
      </c>
      <c r="J433" s="19"/>
      <c r="K433" s="19"/>
      <c r="L433" s="20" t="str">
        <f t="shared" si="80"/>
        <v/>
      </c>
      <c r="M433" s="15" t="str">
        <f t="shared" si="81"/>
        <v/>
      </c>
      <c r="N433" s="113"/>
      <c r="O433" s="21"/>
      <c r="P433" s="21">
        <v>0</v>
      </c>
      <c r="Q433" s="22">
        <f t="shared" si="88"/>
        <v>0</v>
      </c>
      <c r="R433" s="22">
        <f t="shared" si="84"/>
        <v>0</v>
      </c>
      <c r="S433" s="39" t="str">
        <f t="shared" si="85"/>
        <v/>
      </c>
      <c r="T433" s="39" t="str">
        <f t="shared" si="86"/>
        <v/>
      </c>
      <c r="U433" s="39" t="str">
        <f t="shared" si="87"/>
        <v/>
      </c>
    </row>
    <row r="434" spans="2:21" ht="12.75" customHeight="1" x14ac:dyDescent="0.15">
      <c r="B434" s="15" t="str">
        <f t="shared" si="82"/>
        <v/>
      </c>
      <c r="C434" s="15" t="str">
        <f>IF(E434="","",INT((E434-SUM(MOD(DATE(YEAR(E434-MOD(E434-2,7)+3),1,2),{1E+99;7})*{1;-1})+5)/7))</f>
        <v/>
      </c>
      <c r="D434" s="16" t="str">
        <f t="shared" si="83"/>
        <v/>
      </c>
      <c r="E434" s="17"/>
      <c r="F434" s="18"/>
      <c r="G434" s="20" t="str">
        <f t="shared" si="78"/>
        <v/>
      </c>
      <c r="H434" s="18"/>
      <c r="I434" s="15" t="str">
        <f t="shared" si="79"/>
        <v/>
      </c>
      <c r="J434" s="19"/>
      <c r="K434" s="19"/>
      <c r="L434" s="20" t="str">
        <f t="shared" si="80"/>
        <v/>
      </c>
      <c r="M434" s="15" t="str">
        <f t="shared" si="81"/>
        <v/>
      </c>
      <c r="N434" s="113"/>
      <c r="O434" s="21"/>
      <c r="P434" s="21">
        <v>0</v>
      </c>
      <c r="Q434" s="22">
        <f t="shared" si="88"/>
        <v>0</v>
      </c>
      <c r="R434" s="22">
        <f t="shared" si="84"/>
        <v>0</v>
      </c>
      <c r="S434" s="39" t="str">
        <f t="shared" si="85"/>
        <v/>
      </c>
      <c r="T434" s="39" t="str">
        <f t="shared" si="86"/>
        <v/>
      </c>
      <c r="U434" s="39" t="str">
        <f t="shared" si="87"/>
        <v/>
      </c>
    </row>
    <row r="435" spans="2:21" ht="12.75" customHeight="1" x14ac:dyDescent="0.15">
      <c r="B435" s="15" t="str">
        <f t="shared" si="82"/>
        <v/>
      </c>
      <c r="C435" s="15" t="str">
        <f>IF(E435="","",INT((E435-SUM(MOD(DATE(YEAR(E435-MOD(E435-2,7)+3),1,2),{1E+99;7})*{1;-1})+5)/7))</f>
        <v/>
      </c>
      <c r="D435" s="16" t="str">
        <f t="shared" si="83"/>
        <v/>
      </c>
      <c r="E435" s="17"/>
      <c r="F435" s="18"/>
      <c r="G435" s="20" t="str">
        <f t="shared" si="78"/>
        <v/>
      </c>
      <c r="H435" s="18"/>
      <c r="I435" s="15" t="str">
        <f t="shared" si="79"/>
        <v/>
      </c>
      <c r="J435" s="19"/>
      <c r="K435" s="19"/>
      <c r="L435" s="20" t="str">
        <f t="shared" si="80"/>
        <v/>
      </c>
      <c r="M435" s="15" t="str">
        <f t="shared" si="81"/>
        <v/>
      </c>
      <c r="N435" s="113"/>
      <c r="O435" s="21"/>
      <c r="P435" s="21">
        <v>0</v>
      </c>
      <c r="Q435" s="22">
        <f t="shared" si="88"/>
        <v>0</v>
      </c>
      <c r="R435" s="22">
        <f t="shared" si="84"/>
        <v>0</v>
      </c>
      <c r="S435" s="39" t="str">
        <f t="shared" si="85"/>
        <v/>
      </c>
      <c r="T435" s="39" t="str">
        <f t="shared" si="86"/>
        <v/>
      </c>
      <c r="U435" s="39" t="str">
        <f t="shared" si="87"/>
        <v/>
      </c>
    </row>
    <row r="436" spans="2:21" ht="12.75" customHeight="1" x14ac:dyDescent="0.15">
      <c r="B436" s="15" t="str">
        <f t="shared" si="82"/>
        <v/>
      </c>
      <c r="C436" s="15" t="str">
        <f>IF(E436="","",INT((E436-SUM(MOD(DATE(YEAR(E436-MOD(E436-2,7)+3),1,2),{1E+99;7})*{1;-1})+5)/7))</f>
        <v/>
      </c>
      <c r="D436" s="16" t="str">
        <f t="shared" si="83"/>
        <v/>
      </c>
      <c r="E436" s="17"/>
      <c r="F436" s="18"/>
      <c r="G436" s="20" t="str">
        <f t="shared" si="78"/>
        <v/>
      </c>
      <c r="H436" s="18"/>
      <c r="I436" s="15" t="str">
        <f t="shared" si="79"/>
        <v/>
      </c>
      <c r="J436" s="19"/>
      <c r="K436" s="19"/>
      <c r="L436" s="20" t="str">
        <f t="shared" si="80"/>
        <v/>
      </c>
      <c r="M436" s="15" t="str">
        <f t="shared" si="81"/>
        <v/>
      </c>
      <c r="N436" s="113"/>
      <c r="O436" s="21"/>
      <c r="P436" s="21">
        <v>0</v>
      </c>
      <c r="Q436" s="22">
        <f t="shared" si="88"/>
        <v>0</v>
      </c>
      <c r="R436" s="22">
        <f t="shared" si="84"/>
        <v>0</v>
      </c>
      <c r="S436" s="39" t="str">
        <f t="shared" si="85"/>
        <v/>
      </c>
      <c r="T436" s="39" t="str">
        <f t="shared" si="86"/>
        <v/>
      </c>
      <c r="U436" s="39" t="str">
        <f t="shared" si="87"/>
        <v/>
      </c>
    </row>
    <row r="437" spans="2:21" ht="12.75" customHeight="1" x14ac:dyDescent="0.15">
      <c r="B437" s="15" t="str">
        <f t="shared" si="82"/>
        <v/>
      </c>
      <c r="C437" s="15" t="str">
        <f>IF(E437="","",INT((E437-SUM(MOD(DATE(YEAR(E437-MOD(E437-2,7)+3),1,2),{1E+99;7})*{1;-1})+5)/7))</f>
        <v/>
      </c>
      <c r="D437" s="16" t="str">
        <f t="shared" si="83"/>
        <v/>
      </c>
      <c r="E437" s="17"/>
      <c r="F437" s="18"/>
      <c r="G437" s="20" t="str">
        <f t="shared" si="78"/>
        <v/>
      </c>
      <c r="H437" s="18"/>
      <c r="I437" s="15" t="str">
        <f t="shared" si="79"/>
        <v/>
      </c>
      <c r="J437" s="19"/>
      <c r="K437" s="19"/>
      <c r="L437" s="20" t="str">
        <f t="shared" si="80"/>
        <v/>
      </c>
      <c r="M437" s="15" t="str">
        <f t="shared" si="81"/>
        <v/>
      </c>
      <c r="N437" s="113"/>
      <c r="O437" s="21"/>
      <c r="P437" s="21">
        <v>0</v>
      </c>
      <c r="Q437" s="22">
        <f t="shared" si="88"/>
        <v>0</v>
      </c>
      <c r="R437" s="22">
        <f t="shared" si="84"/>
        <v>0</v>
      </c>
      <c r="S437" s="39" t="str">
        <f t="shared" si="85"/>
        <v/>
      </c>
      <c r="T437" s="39" t="str">
        <f t="shared" si="86"/>
        <v/>
      </c>
      <c r="U437" s="39" t="str">
        <f t="shared" si="87"/>
        <v/>
      </c>
    </row>
    <row r="438" spans="2:21" ht="12.75" customHeight="1" x14ac:dyDescent="0.15">
      <c r="B438" s="15" t="str">
        <f t="shared" si="82"/>
        <v/>
      </c>
      <c r="C438" s="15" t="str">
        <f>IF(E438="","",INT((E438-SUM(MOD(DATE(YEAR(E438-MOD(E438-2,7)+3),1,2),{1E+99;7})*{1;-1})+5)/7))</f>
        <v/>
      </c>
      <c r="D438" s="16" t="str">
        <f t="shared" si="83"/>
        <v/>
      </c>
      <c r="E438" s="17"/>
      <c r="F438" s="18"/>
      <c r="G438" s="20" t="str">
        <f t="shared" si="78"/>
        <v/>
      </c>
      <c r="H438" s="18"/>
      <c r="I438" s="15" t="str">
        <f t="shared" si="79"/>
        <v/>
      </c>
      <c r="J438" s="19"/>
      <c r="K438" s="19"/>
      <c r="L438" s="20" t="str">
        <f t="shared" si="80"/>
        <v/>
      </c>
      <c r="M438" s="15" t="str">
        <f t="shared" si="81"/>
        <v/>
      </c>
      <c r="N438" s="113"/>
      <c r="O438" s="21"/>
      <c r="P438" s="21">
        <v>0</v>
      </c>
      <c r="Q438" s="22">
        <f t="shared" si="88"/>
        <v>0</v>
      </c>
      <c r="R438" s="22">
        <f t="shared" si="84"/>
        <v>0</v>
      </c>
      <c r="S438" s="39" t="str">
        <f t="shared" si="85"/>
        <v/>
      </c>
      <c r="T438" s="39" t="str">
        <f t="shared" si="86"/>
        <v/>
      </c>
      <c r="U438" s="39" t="str">
        <f t="shared" si="87"/>
        <v/>
      </c>
    </row>
    <row r="439" spans="2:21" ht="12.75" customHeight="1" x14ac:dyDescent="0.15">
      <c r="B439" s="15" t="str">
        <f t="shared" si="82"/>
        <v/>
      </c>
      <c r="C439" s="15" t="str">
        <f>IF(E439="","",INT((E439-SUM(MOD(DATE(YEAR(E439-MOD(E439-2,7)+3),1,2),{1E+99;7})*{1;-1})+5)/7))</f>
        <v/>
      </c>
      <c r="D439" s="16" t="str">
        <f t="shared" si="83"/>
        <v/>
      </c>
      <c r="E439" s="17"/>
      <c r="F439" s="18"/>
      <c r="G439" s="20" t="str">
        <f t="shared" si="78"/>
        <v/>
      </c>
      <c r="H439" s="18"/>
      <c r="I439" s="15" t="str">
        <f t="shared" si="79"/>
        <v/>
      </c>
      <c r="J439" s="19"/>
      <c r="K439" s="19"/>
      <c r="L439" s="20" t="str">
        <f t="shared" si="80"/>
        <v/>
      </c>
      <c r="M439" s="15" t="str">
        <f t="shared" si="81"/>
        <v/>
      </c>
      <c r="N439" s="113"/>
      <c r="O439" s="21"/>
      <c r="P439" s="21">
        <v>0</v>
      </c>
      <c r="Q439" s="22">
        <f t="shared" si="88"/>
        <v>0</v>
      </c>
      <c r="R439" s="22">
        <f t="shared" si="84"/>
        <v>0</v>
      </c>
      <c r="S439" s="39" t="str">
        <f t="shared" si="85"/>
        <v/>
      </c>
      <c r="T439" s="39" t="str">
        <f t="shared" si="86"/>
        <v/>
      </c>
      <c r="U439" s="39" t="str">
        <f t="shared" si="87"/>
        <v/>
      </c>
    </row>
    <row r="440" spans="2:21" ht="12.75" customHeight="1" x14ac:dyDescent="0.15">
      <c r="B440" s="15" t="str">
        <f t="shared" si="82"/>
        <v/>
      </c>
      <c r="C440" s="15" t="str">
        <f>IF(E440="","",INT((E440-SUM(MOD(DATE(YEAR(E440-MOD(E440-2,7)+3),1,2),{1E+99;7})*{1;-1})+5)/7))</f>
        <v/>
      </c>
      <c r="D440" s="16" t="str">
        <f t="shared" si="83"/>
        <v/>
      </c>
      <c r="E440" s="17"/>
      <c r="F440" s="18"/>
      <c r="G440" s="20" t="str">
        <f t="shared" si="78"/>
        <v/>
      </c>
      <c r="H440" s="18"/>
      <c r="I440" s="15" t="str">
        <f t="shared" si="79"/>
        <v/>
      </c>
      <c r="J440" s="19"/>
      <c r="K440" s="19"/>
      <c r="L440" s="20" t="str">
        <f t="shared" si="80"/>
        <v/>
      </c>
      <c r="M440" s="15" t="str">
        <f t="shared" si="81"/>
        <v/>
      </c>
      <c r="N440" s="113"/>
      <c r="O440" s="21"/>
      <c r="P440" s="21">
        <v>0</v>
      </c>
      <c r="Q440" s="22">
        <f t="shared" si="88"/>
        <v>0</v>
      </c>
      <c r="R440" s="22">
        <f t="shared" si="84"/>
        <v>0</v>
      </c>
      <c r="S440" s="39" t="str">
        <f t="shared" si="85"/>
        <v/>
      </c>
      <c r="T440" s="39" t="str">
        <f t="shared" si="86"/>
        <v/>
      </c>
      <c r="U440" s="39" t="str">
        <f t="shared" si="87"/>
        <v/>
      </c>
    </row>
    <row r="441" spans="2:21" ht="12.75" customHeight="1" x14ac:dyDescent="0.15">
      <c r="B441" s="15" t="str">
        <f t="shared" si="82"/>
        <v/>
      </c>
      <c r="C441" s="15" t="str">
        <f>IF(E441="","",INT((E441-SUM(MOD(DATE(YEAR(E441-MOD(E441-2,7)+3),1,2),{1E+99;7})*{1;-1})+5)/7))</f>
        <v/>
      </c>
      <c r="D441" s="16" t="str">
        <f t="shared" si="83"/>
        <v/>
      </c>
      <c r="E441" s="17"/>
      <c r="F441" s="18"/>
      <c r="G441" s="20" t="str">
        <f t="shared" si="78"/>
        <v/>
      </c>
      <c r="H441" s="18"/>
      <c r="I441" s="15" t="str">
        <f t="shared" si="79"/>
        <v/>
      </c>
      <c r="J441" s="19"/>
      <c r="K441" s="19"/>
      <c r="L441" s="20" t="str">
        <f t="shared" si="80"/>
        <v/>
      </c>
      <c r="M441" s="15" t="str">
        <f t="shared" si="81"/>
        <v/>
      </c>
      <c r="N441" s="113"/>
      <c r="O441" s="21"/>
      <c r="P441" s="21">
        <v>0</v>
      </c>
      <c r="Q441" s="22">
        <f t="shared" si="88"/>
        <v>0</v>
      </c>
      <c r="R441" s="22">
        <f t="shared" si="84"/>
        <v>0</v>
      </c>
      <c r="S441" s="39" t="str">
        <f t="shared" si="85"/>
        <v/>
      </c>
      <c r="T441" s="39" t="str">
        <f t="shared" si="86"/>
        <v/>
      </c>
      <c r="U441" s="39" t="str">
        <f t="shared" si="87"/>
        <v/>
      </c>
    </row>
    <row r="442" spans="2:21" ht="12.75" customHeight="1" x14ac:dyDescent="0.15">
      <c r="B442" s="15" t="str">
        <f t="shared" si="82"/>
        <v/>
      </c>
      <c r="C442" s="15" t="str">
        <f>IF(E442="","",INT((E442-SUM(MOD(DATE(YEAR(E442-MOD(E442-2,7)+3),1,2),{1E+99;7})*{1;-1})+5)/7))</f>
        <v/>
      </c>
      <c r="D442" s="16" t="str">
        <f t="shared" si="83"/>
        <v/>
      </c>
      <c r="E442" s="17"/>
      <c r="F442" s="18"/>
      <c r="G442" s="20" t="str">
        <f t="shared" si="78"/>
        <v/>
      </c>
      <c r="H442" s="18"/>
      <c r="I442" s="15" t="str">
        <f t="shared" si="79"/>
        <v/>
      </c>
      <c r="J442" s="19"/>
      <c r="K442" s="19"/>
      <c r="L442" s="20" t="str">
        <f t="shared" si="80"/>
        <v/>
      </c>
      <c r="M442" s="15" t="str">
        <f t="shared" si="81"/>
        <v/>
      </c>
      <c r="N442" s="113"/>
      <c r="O442" s="21"/>
      <c r="P442" s="21">
        <v>0</v>
      </c>
      <c r="Q442" s="22">
        <f t="shared" si="88"/>
        <v>0</v>
      </c>
      <c r="R442" s="22">
        <f t="shared" si="84"/>
        <v>0</v>
      </c>
      <c r="S442" s="39" t="str">
        <f t="shared" si="85"/>
        <v/>
      </c>
      <c r="T442" s="39" t="str">
        <f t="shared" si="86"/>
        <v/>
      </c>
      <c r="U442" s="39" t="str">
        <f t="shared" si="87"/>
        <v/>
      </c>
    </row>
    <row r="443" spans="2:21" ht="12.75" customHeight="1" x14ac:dyDescent="0.15">
      <c r="B443" s="15" t="str">
        <f t="shared" ref="B443:B453" si="89">IF(E443="","",MONTH(E443))</f>
        <v/>
      </c>
      <c r="C443" s="15" t="str">
        <f>IF(E443="","",INT((E443-SUM(MOD(DATE(YEAR(E443-MOD(E443-2,7)+3),1,2),{1E+99;7})*{1;-1})+5)/7))</f>
        <v/>
      </c>
      <c r="D443" s="16" t="str">
        <f t="shared" ref="D443:D453" si="90">IF(E443="","",E443)</f>
        <v/>
      </c>
      <c r="E443" s="17"/>
      <c r="F443" s="18"/>
      <c r="G443" s="20" t="str">
        <f t="shared" ref="G443:G453" si="91">IF(ISERROR(VLOOKUP(F443,TabelKlanten,2,FALSE)),"",VLOOKUP(F443,TabelKlanten,2,FALSE))</f>
        <v/>
      </c>
      <c r="H443" s="18"/>
      <c r="I443" s="15" t="str">
        <f t="shared" ref="I443:I453" si="92">IF(ISERROR(VLOOKUP(H443,TabelProjecten,2,FALSE)),"",VLOOKUP(H443,TabelProjecten,2,FALSE))</f>
        <v/>
      </c>
      <c r="J443" s="19"/>
      <c r="K443" s="19"/>
      <c r="L443" s="20" t="str">
        <f t="shared" ref="L443:L453" si="93">IF(ISERROR(VLOOKUP(K443,UrenTabel,3,FALSE)),"",VLOOKUP(K443,UrenTabel,3,FALSE))</f>
        <v/>
      </c>
      <c r="M443" s="15" t="str">
        <f t="shared" ref="M443:M453" si="94">IF(ISERROR(VLOOKUP(K443,UrenTabel,2,FALSE)),"",VLOOKUP(K443,UrenTabel,2,FALSE))</f>
        <v/>
      </c>
      <c r="N443" s="113"/>
      <c r="O443" s="21"/>
      <c r="P443" s="21">
        <v>0</v>
      </c>
      <c r="Q443" s="22">
        <f t="shared" si="88"/>
        <v>0</v>
      </c>
      <c r="R443" s="22">
        <f t="shared" si="84"/>
        <v>0</v>
      </c>
      <c r="S443" s="39" t="str">
        <f t="shared" si="85"/>
        <v/>
      </c>
      <c r="T443" s="39" t="str">
        <f t="shared" si="86"/>
        <v/>
      </c>
      <c r="U443" s="39" t="str">
        <f t="shared" si="87"/>
        <v/>
      </c>
    </row>
    <row r="444" spans="2:21" ht="12.75" customHeight="1" x14ac:dyDescent="0.15">
      <c r="B444" s="15" t="str">
        <f t="shared" si="89"/>
        <v/>
      </c>
      <c r="C444" s="15" t="str">
        <f>IF(E444="","",INT((E444-SUM(MOD(DATE(YEAR(E444-MOD(E444-2,7)+3),1,2),{1E+99;7})*{1;-1})+5)/7))</f>
        <v/>
      </c>
      <c r="D444" s="16" t="str">
        <f t="shared" si="90"/>
        <v/>
      </c>
      <c r="E444" s="17"/>
      <c r="F444" s="18"/>
      <c r="G444" s="20" t="str">
        <f t="shared" si="91"/>
        <v/>
      </c>
      <c r="H444" s="18"/>
      <c r="I444" s="15" t="str">
        <f t="shared" si="92"/>
        <v/>
      </c>
      <c r="J444" s="19"/>
      <c r="K444" s="19"/>
      <c r="L444" s="20" t="str">
        <f t="shared" si="93"/>
        <v/>
      </c>
      <c r="M444" s="15" t="str">
        <f t="shared" si="94"/>
        <v/>
      </c>
      <c r="N444" s="113"/>
      <c r="O444" s="21"/>
      <c r="P444" s="21">
        <v>0</v>
      </c>
      <c r="Q444" s="22">
        <f t="shared" si="88"/>
        <v>0</v>
      </c>
      <c r="R444" s="22">
        <f t="shared" si="84"/>
        <v>0</v>
      </c>
      <c r="S444" s="39" t="str">
        <f t="shared" si="85"/>
        <v/>
      </c>
      <c r="T444" s="39" t="str">
        <f t="shared" si="86"/>
        <v/>
      </c>
      <c r="U444" s="39" t="str">
        <f t="shared" si="87"/>
        <v/>
      </c>
    </row>
    <row r="445" spans="2:21" ht="12.75" customHeight="1" x14ac:dyDescent="0.15">
      <c r="B445" s="15" t="str">
        <f t="shared" si="89"/>
        <v/>
      </c>
      <c r="C445" s="15" t="str">
        <f>IF(E445="","",INT((E445-SUM(MOD(DATE(YEAR(E445-MOD(E445-2,7)+3),1,2),{1E+99;7})*{1;-1})+5)/7))</f>
        <v/>
      </c>
      <c r="D445" s="16" t="str">
        <f t="shared" si="90"/>
        <v/>
      </c>
      <c r="E445" s="17"/>
      <c r="F445" s="18"/>
      <c r="G445" s="20" t="str">
        <f t="shared" si="91"/>
        <v/>
      </c>
      <c r="H445" s="18"/>
      <c r="I445" s="15" t="str">
        <f t="shared" si="92"/>
        <v/>
      </c>
      <c r="J445" s="19"/>
      <c r="K445" s="19"/>
      <c r="L445" s="20" t="str">
        <f t="shared" si="93"/>
        <v/>
      </c>
      <c r="M445" s="15" t="str">
        <f t="shared" si="94"/>
        <v/>
      </c>
      <c r="N445" s="113"/>
      <c r="O445" s="21"/>
      <c r="P445" s="21">
        <v>0</v>
      </c>
      <c r="Q445" s="22">
        <f t="shared" si="88"/>
        <v>0</v>
      </c>
      <c r="R445" s="22">
        <f t="shared" si="84"/>
        <v>0</v>
      </c>
      <c r="S445" s="39" t="str">
        <f t="shared" si="85"/>
        <v/>
      </c>
      <c r="T445" s="39" t="str">
        <f t="shared" si="86"/>
        <v/>
      </c>
      <c r="U445" s="39" t="str">
        <f t="shared" si="87"/>
        <v/>
      </c>
    </row>
    <row r="446" spans="2:21" ht="12.75" customHeight="1" x14ac:dyDescent="0.15">
      <c r="B446" s="15" t="str">
        <f t="shared" si="89"/>
        <v/>
      </c>
      <c r="C446" s="15" t="str">
        <f>IF(E446="","",INT((E446-SUM(MOD(DATE(YEAR(E446-MOD(E446-2,7)+3),1,2),{1E+99;7})*{1;-1})+5)/7))</f>
        <v/>
      </c>
      <c r="D446" s="16" t="str">
        <f t="shared" si="90"/>
        <v/>
      </c>
      <c r="E446" s="17"/>
      <c r="F446" s="18"/>
      <c r="G446" s="20" t="str">
        <f t="shared" si="91"/>
        <v/>
      </c>
      <c r="H446" s="18"/>
      <c r="I446" s="15" t="str">
        <f t="shared" si="92"/>
        <v/>
      </c>
      <c r="J446" s="19"/>
      <c r="K446" s="19"/>
      <c r="L446" s="20" t="str">
        <f t="shared" si="93"/>
        <v/>
      </c>
      <c r="M446" s="15" t="str">
        <f t="shared" si="94"/>
        <v/>
      </c>
      <c r="N446" s="113"/>
      <c r="O446" s="21"/>
      <c r="P446" s="21">
        <v>0</v>
      </c>
      <c r="Q446" s="22">
        <f t="shared" si="88"/>
        <v>0</v>
      </c>
      <c r="R446" s="22">
        <f t="shared" si="84"/>
        <v>0</v>
      </c>
      <c r="S446" s="39" t="str">
        <f t="shared" si="85"/>
        <v/>
      </c>
      <c r="T446" s="39" t="str">
        <f t="shared" si="86"/>
        <v/>
      </c>
      <c r="U446" s="39" t="str">
        <f t="shared" si="87"/>
        <v/>
      </c>
    </row>
    <row r="447" spans="2:21" ht="12.75" customHeight="1" x14ac:dyDescent="0.15">
      <c r="B447" s="15" t="str">
        <f t="shared" si="89"/>
        <v/>
      </c>
      <c r="C447" s="15" t="str">
        <f>IF(E447="","",INT((E447-SUM(MOD(DATE(YEAR(E447-MOD(E447-2,7)+3),1,2),{1E+99;7})*{1;-1})+5)/7))</f>
        <v/>
      </c>
      <c r="D447" s="16" t="str">
        <f t="shared" si="90"/>
        <v/>
      </c>
      <c r="E447" s="17"/>
      <c r="F447" s="18"/>
      <c r="G447" s="20" t="str">
        <f t="shared" si="91"/>
        <v/>
      </c>
      <c r="H447" s="18"/>
      <c r="I447" s="15" t="str">
        <f t="shared" si="92"/>
        <v/>
      </c>
      <c r="J447" s="19"/>
      <c r="K447" s="19"/>
      <c r="L447" s="20" t="str">
        <f t="shared" si="93"/>
        <v/>
      </c>
      <c r="M447" s="15" t="str">
        <f t="shared" si="94"/>
        <v/>
      </c>
      <c r="N447" s="113"/>
      <c r="O447" s="21"/>
      <c r="P447" s="21">
        <v>0</v>
      </c>
      <c r="Q447" s="22">
        <f t="shared" si="88"/>
        <v>0</v>
      </c>
      <c r="R447" s="22">
        <f t="shared" si="84"/>
        <v>0</v>
      </c>
      <c r="S447" s="39" t="str">
        <f t="shared" si="85"/>
        <v/>
      </c>
      <c r="T447" s="39" t="str">
        <f t="shared" si="86"/>
        <v/>
      </c>
      <c r="U447" s="39" t="str">
        <f t="shared" si="87"/>
        <v/>
      </c>
    </row>
    <row r="448" spans="2:21" ht="12.75" customHeight="1" x14ac:dyDescent="0.15">
      <c r="B448" s="15" t="str">
        <f t="shared" si="89"/>
        <v/>
      </c>
      <c r="C448" s="15" t="str">
        <f>IF(E448="","",INT((E448-SUM(MOD(DATE(YEAR(E448-MOD(E448-2,7)+3),1,2),{1E+99;7})*{1;-1})+5)/7))</f>
        <v/>
      </c>
      <c r="D448" s="16" t="str">
        <f t="shared" si="90"/>
        <v/>
      </c>
      <c r="E448" s="17"/>
      <c r="F448" s="18"/>
      <c r="G448" s="20" t="str">
        <f t="shared" si="91"/>
        <v/>
      </c>
      <c r="H448" s="18"/>
      <c r="I448" s="15" t="str">
        <f t="shared" si="92"/>
        <v/>
      </c>
      <c r="J448" s="19"/>
      <c r="K448" s="19"/>
      <c r="L448" s="20" t="str">
        <f t="shared" si="93"/>
        <v/>
      </c>
      <c r="M448" s="15" t="str">
        <f t="shared" si="94"/>
        <v/>
      </c>
      <c r="N448" s="113"/>
      <c r="O448" s="21"/>
      <c r="P448" s="21">
        <v>0</v>
      </c>
      <c r="Q448" s="22">
        <f t="shared" si="88"/>
        <v>0</v>
      </c>
      <c r="R448" s="22">
        <f t="shared" si="84"/>
        <v>0</v>
      </c>
      <c r="S448" s="39" t="str">
        <f t="shared" si="85"/>
        <v/>
      </c>
      <c r="T448" s="39" t="str">
        <f t="shared" si="86"/>
        <v/>
      </c>
      <c r="U448" s="39" t="str">
        <f t="shared" si="87"/>
        <v/>
      </c>
    </row>
    <row r="449" spans="2:21" ht="12.75" customHeight="1" x14ac:dyDescent="0.15">
      <c r="B449" s="15" t="str">
        <f t="shared" si="89"/>
        <v/>
      </c>
      <c r="C449" s="15" t="str">
        <f>IF(E449="","",INT((E449-SUM(MOD(DATE(YEAR(E449-MOD(E449-2,7)+3),1,2),{1E+99;7})*{1;-1})+5)/7))</f>
        <v/>
      </c>
      <c r="D449" s="16" t="str">
        <f t="shared" si="90"/>
        <v/>
      </c>
      <c r="E449" s="17"/>
      <c r="F449" s="18"/>
      <c r="G449" s="20" t="str">
        <f t="shared" si="91"/>
        <v/>
      </c>
      <c r="H449" s="18"/>
      <c r="I449" s="15" t="str">
        <f t="shared" si="92"/>
        <v/>
      </c>
      <c r="J449" s="19"/>
      <c r="K449" s="19"/>
      <c r="L449" s="20" t="str">
        <f t="shared" si="93"/>
        <v/>
      </c>
      <c r="M449" s="15" t="str">
        <f t="shared" si="94"/>
        <v/>
      </c>
      <c r="N449" s="113"/>
      <c r="O449" s="21"/>
      <c r="P449" s="21">
        <v>0</v>
      </c>
      <c r="Q449" s="22">
        <f t="shared" si="88"/>
        <v>0</v>
      </c>
      <c r="R449" s="22">
        <f t="shared" si="84"/>
        <v>0</v>
      </c>
      <c r="S449" s="39" t="str">
        <f t="shared" si="85"/>
        <v/>
      </c>
      <c r="T449" s="39" t="str">
        <f t="shared" si="86"/>
        <v/>
      </c>
      <c r="U449" s="39" t="str">
        <f t="shared" si="87"/>
        <v/>
      </c>
    </row>
    <row r="450" spans="2:21" ht="12.75" customHeight="1" x14ac:dyDescent="0.15">
      <c r="B450" s="15" t="str">
        <f t="shared" si="89"/>
        <v/>
      </c>
      <c r="C450" s="15" t="str">
        <f>IF(E450="","",INT((E450-SUM(MOD(DATE(YEAR(E450-MOD(E450-2,7)+3),1,2),{1E+99;7})*{1;-1})+5)/7))</f>
        <v/>
      </c>
      <c r="D450" s="16" t="str">
        <f t="shared" si="90"/>
        <v/>
      </c>
      <c r="E450" s="17"/>
      <c r="F450" s="18"/>
      <c r="G450" s="20" t="str">
        <f t="shared" si="91"/>
        <v/>
      </c>
      <c r="H450" s="18"/>
      <c r="I450" s="15" t="str">
        <f t="shared" si="92"/>
        <v/>
      </c>
      <c r="J450" s="19"/>
      <c r="K450" s="19"/>
      <c r="L450" s="20" t="str">
        <f t="shared" si="93"/>
        <v/>
      </c>
      <c r="M450" s="15" t="str">
        <f t="shared" si="94"/>
        <v/>
      </c>
      <c r="N450" s="113"/>
      <c r="O450" s="21"/>
      <c r="P450" s="21">
        <v>0</v>
      </c>
      <c r="Q450" s="22">
        <f t="shared" si="88"/>
        <v>0</v>
      </c>
      <c r="R450" s="22">
        <f t="shared" si="84"/>
        <v>0</v>
      </c>
      <c r="S450" s="39" t="str">
        <f t="shared" si="85"/>
        <v/>
      </c>
      <c r="T450" s="39" t="str">
        <f t="shared" si="86"/>
        <v/>
      </c>
      <c r="U450" s="39" t="str">
        <f t="shared" si="87"/>
        <v/>
      </c>
    </row>
    <row r="451" spans="2:21" ht="12.75" customHeight="1" x14ac:dyDescent="0.15">
      <c r="B451" s="15" t="str">
        <f t="shared" si="89"/>
        <v/>
      </c>
      <c r="C451" s="15" t="str">
        <f>IF(E451="","",INT((E451-SUM(MOD(DATE(YEAR(E451-MOD(E451-2,7)+3),1,2),{1E+99;7})*{1;-1})+5)/7))</f>
        <v/>
      </c>
      <c r="D451" s="16" t="str">
        <f t="shared" si="90"/>
        <v/>
      </c>
      <c r="E451" s="17"/>
      <c r="F451" s="18"/>
      <c r="G451" s="20" t="str">
        <f t="shared" si="91"/>
        <v/>
      </c>
      <c r="H451" s="18"/>
      <c r="I451" s="15" t="str">
        <f t="shared" si="92"/>
        <v/>
      </c>
      <c r="J451" s="19"/>
      <c r="K451" s="19"/>
      <c r="L451" s="20" t="str">
        <f t="shared" si="93"/>
        <v/>
      </c>
      <c r="M451" s="15" t="str">
        <f t="shared" si="94"/>
        <v/>
      </c>
      <c r="N451" s="113"/>
      <c r="O451" s="21"/>
      <c r="P451" s="21">
        <v>0</v>
      </c>
      <c r="Q451" s="22">
        <f t="shared" si="88"/>
        <v>0</v>
      </c>
      <c r="R451" s="22">
        <f t="shared" si="84"/>
        <v>0</v>
      </c>
      <c r="S451" s="39" t="str">
        <f t="shared" si="85"/>
        <v/>
      </c>
      <c r="T451" s="39" t="str">
        <f t="shared" si="86"/>
        <v/>
      </c>
      <c r="U451" s="39" t="str">
        <f t="shared" si="87"/>
        <v/>
      </c>
    </row>
    <row r="452" spans="2:21" ht="12.75" customHeight="1" x14ac:dyDescent="0.15">
      <c r="B452" s="15" t="str">
        <f t="shared" si="89"/>
        <v/>
      </c>
      <c r="C452" s="15" t="str">
        <f>IF(E452="","",INT((E452-SUM(MOD(DATE(YEAR(E452-MOD(E452-2,7)+3),1,2),{1E+99;7})*{1;-1})+5)/7))</f>
        <v/>
      </c>
      <c r="D452" s="16" t="str">
        <f t="shared" si="90"/>
        <v/>
      </c>
      <c r="E452" s="17"/>
      <c r="F452" s="18"/>
      <c r="G452" s="20" t="str">
        <f t="shared" si="91"/>
        <v/>
      </c>
      <c r="H452" s="18"/>
      <c r="I452" s="15" t="str">
        <f t="shared" si="92"/>
        <v/>
      </c>
      <c r="J452" s="19"/>
      <c r="K452" s="19"/>
      <c r="L452" s="20" t="str">
        <f t="shared" si="93"/>
        <v/>
      </c>
      <c r="M452" s="15" t="str">
        <f t="shared" si="94"/>
        <v/>
      </c>
      <c r="N452" s="113"/>
      <c r="O452" s="21"/>
      <c r="P452" s="21">
        <v>0</v>
      </c>
      <c r="Q452" s="22">
        <f t="shared" si="88"/>
        <v>0</v>
      </c>
      <c r="R452" s="22">
        <f t="shared" si="84"/>
        <v>0</v>
      </c>
      <c r="S452" s="39" t="str">
        <f t="shared" si="85"/>
        <v/>
      </c>
      <c r="T452" s="39" t="str">
        <f t="shared" si="86"/>
        <v/>
      </c>
      <c r="U452" s="39" t="str">
        <f t="shared" si="87"/>
        <v/>
      </c>
    </row>
    <row r="453" spans="2:21" ht="12.75" customHeight="1" x14ac:dyDescent="0.15">
      <c r="B453" s="15" t="str">
        <f t="shared" si="89"/>
        <v/>
      </c>
      <c r="C453" s="15" t="str">
        <f>IF(E453="","",INT((E453-SUM(MOD(DATE(YEAR(E453-MOD(E453-2,7)+3),1,2),{1E+99;7})*{1;-1})+5)/7))</f>
        <v/>
      </c>
      <c r="D453" s="16" t="str">
        <f t="shared" si="90"/>
        <v/>
      </c>
      <c r="E453" s="17"/>
      <c r="F453" s="18"/>
      <c r="G453" s="20" t="str">
        <f t="shared" si="91"/>
        <v/>
      </c>
      <c r="H453" s="18"/>
      <c r="I453" s="15" t="str">
        <f t="shared" si="92"/>
        <v/>
      </c>
      <c r="J453" s="19"/>
      <c r="K453" s="19"/>
      <c r="L453" s="20" t="str">
        <f t="shared" si="93"/>
        <v/>
      </c>
      <c r="M453" s="15" t="str">
        <f t="shared" si="94"/>
        <v/>
      </c>
      <c r="N453" s="113"/>
      <c r="O453" s="21"/>
      <c r="P453" s="21">
        <v>0</v>
      </c>
      <c r="Q453" s="22">
        <f t="shared" si="88"/>
        <v>0</v>
      </c>
      <c r="R453" s="22">
        <f t="shared" si="84"/>
        <v>0</v>
      </c>
      <c r="S453" s="39" t="str">
        <f t="shared" si="85"/>
        <v/>
      </c>
      <c r="T453" s="39" t="str">
        <f t="shared" si="86"/>
        <v/>
      </c>
      <c r="U453" s="39" t="str">
        <f t="shared" si="87"/>
        <v/>
      </c>
    </row>
    <row r="454" spans="2:21" ht="12.75" customHeight="1" x14ac:dyDescent="0.15">
      <c r="B454" s="15" t="str">
        <f t="shared" ref="B454:B464" si="95">IF(E454="","",MONTH(E454))</f>
        <v/>
      </c>
      <c r="C454" s="15" t="str">
        <f>IF(E454="","",INT((E454-SUM(MOD(DATE(YEAR(E454-MOD(E454-2,7)+3),1,2),{1E+99;7})*{1;-1})+5)/7))</f>
        <v/>
      </c>
      <c r="D454" s="16" t="str">
        <f t="shared" ref="D454:D464" si="96">IF(E454="","",E454)</f>
        <v/>
      </c>
      <c r="E454" s="17"/>
      <c r="F454" s="18"/>
      <c r="G454" s="20" t="str">
        <f t="shared" ref="G454:G464" si="97">IF(ISERROR(VLOOKUP(F454,TabelKlanten,2,FALSE)),"",VLOOKUP(F454,TabelKlanten,2,FALSE))</f>
        <v/>
      </c>
      <c r="H454" s="18"/>
      <c r="I454" s="15" t="str">
        <f t="shared" ref="I454:I464" si="98">IF(ISERROR(VLOOKUP(H454,TabelProjecten,2,FALSE)),"",VLOOKUP(H454,TabelProjecten,2,FALSE))</f>
        <v/>
      </c>
      <c r="J454" s="19"/>
      <c r="K454" s="19"/>
      <c r="L454" s="20" t="str">
        <f t="shared" ref="L454:L464" si="99">IF(ISERROR(VLOOKUP(K454,UrenTabel,3,FALSE)),"",VLOOKUP(K454,UrenTabel,3,FALSE))</f>
        <v/>
      </c>
      <c r="M454" s="15" t="str">
        <f t="shared" ref="M454:M464" si="100">IF(ISERROR(VLOOKUP(K454,UrenTabel,2,FALSE)),"",VLOOKUP(K454,UrenTabel,2,FALSE))</f>
        <v/>
      </c>
      <c r="N454" s="113"/>
      <c r="O454" s="21"/>
      <c r="P454" s="21">
        <v>0</v>
      </c>
      <c r="Q454" s="22">
        <f t="shared" si="88"/>
        <v>0</v>
      </c>
      <c r="R454" s="22">
        <f t="shared" si="84"/>
        <v>0</v>
      </c>
      <c r="S454" s="39" t="str">
        <f t="shared" si="85"/>
        <v/>
      </c>
      <c r="T454" s="39" t="str">
        <f t="shared" si="86"/>
        <v/>
      </c>
      <c r="U454" s="39" t="str">
        <f t="shared" si="87"/>
        <v/>
      </c>
    </row>
    <row r="455" spans="2:21" ht="12.75" customHeight="1" x14ac:dyDescent="0.15">
      <c r="B455" s="15" t="str">
        <f t="shared" si="95"/>
        <v/>
      </c>
      <c r="C455" s="15" t="str">
        <f>IF(E455="","",INT((E455-SUM(MOD(DATE(YEAR(E455-MOD(E455-2,7)+3),1,2),{1E+99;7})*{1;-1})+5)/7))</f>
        <v/>
      </c>
      <c r="D455" s="16" t="str">
        <f t="shared" si="96"/>
        <v/>
      </c>
      <c r="E455" s="17"/>
      <c r="F455" s="18"/>
      <c r="G455" s="20" t="str">
        <f t="shared" si="97"/>
        <v/>
      </c>
      <c r="H455" s="18"/>
      <c r="I455" s="15" t="str">
        <f t="shared" si="98"/>
        <v/>
      </c>
      <c r="J455" s="19"/>
      <c r="K455" s="19"/>
      <c r="L455" s="20" t="str">
        <f t="shared" si="99"/>
        <v/>
      </c>
      <c r="M455" s="15" t="str">
        <f t="shared" si="100"/>
        <v/>
      </c>
      <c r="N455" s="113"/>
      <c r="O455" s="21"/>
      <c r="P455" s="21">
        <v>0</v>
      </c>
      <c r="Q455" s="22">
        <f t="shared" si="88"/>
        <v>0</v>
      </c>
      <c r="R455" s="22">
        <f t="shared" si="84"/>
        <v>0</v>
      </c>
      <c r="S455" s="39" t="str">
        <f t="shared" si="85"/>
        <v/>
      </c>
      <c r="T455" s="39" t="str">
        <f t="shared" si="86"/>
        <v/>
      </c>
      <c r="U455" s="39" t="str">
        <f t="shared" si="87"/>
        <v/>
      </c>
    </row>
    <row r="456" spans="2:21" ht="12.75" customHeight="1" x14ac:dyDescent="0.15">
      <c r="B456" s="15" t="str">
        <f t="shared" si="95"/>
        <v/>
      </c>
      <c r="C456" s="15" t="str">
        <f>IF(E456="","",INT((E456-SUM(MOD(DATE(YEAR(E456-MOD(E456-2,7)+3),1,2),{1E+99;7})*{1;-1})+5)/7))</f>
        <v/>
      </c>
      <c r="D456" s="16" t="str">
        <f t="shared" si="96"/>
        <v/>
      </c>
      <c r="E456" s="17"/>
      <c r="F456" s="18"/>
      <c r="G456" s="20" t="str">
        <f t="shared" si="97"/>
        <v/>
      </c>
      <c r="H456" s="18"/>
      <c r="I456" s="15" t="str">
        <f t="shared" si="98"/>
        <v/>
      </c>
      <c r="J456" s="19"/>
      <c r="K456" s="19"/>
      <c r="L456" s="20" t="str">
        <f t="shared" si="99"/>
        <v/>
      </c>
      <c r="M456" s="15" t="str">
        <f t="shared" si="100"/>
        <v/>
      </c>
      <c r="N456" s="113"/>
      <c r="O456" s="21"/>
      <c r="P456" s="21">
        <v>0</v>
      </c>
      <c r="Q456" s="22">
        <f t="shared" si="88"/>
        <v>0</v>
      </c>
      <c r="R456" s="22">
        <f t="shared" si="84"/>
        <v>0</v>
      </c>
      <c r="S456" s="39" t="str">
        <f t="shared" si="85"/>
        <v/>
      </c>
      <c r="T456" s="39" t="str">
        <f t="shared" si="86"/>
        <v/>
      </c>
      <c r="U456" s="39" t="str">
        <f t="shared" si="87"/>
        <v/>
      </c>
    </row>
    <row r="457" spans="2:21" ht="12.75" customHeight="1" x14ac:dyDescent="0.15">
      <c r="B457" s="15" t="str">
        <f t="shared" si="95"/>
        <v/>
      </c>
      <c r="C457" s="15" t="str">
        <f>IF(E457="","",INT((E457-SUM(MOD(DATE(YEAR(E457-MOD(E457-2,7)+3),1,2),{1E+99;7})*{1;-1})+5)/7))</f>
        <v/>
      </c>
      <c r="D457" s="16" t="str">
        <f t="shared" si="96"/>
        <v/>
      </c>
      <c r="E457" s="17"/>
      <c r="F457" s="18"/>
      <c r="G457" s="20" t="str">
        <f t="shared" si="97"/>
        <v/>
      </c>
      <c r="H457" s="18"/>
      <c r="I457" s="15" t="str">
        <f t="shared" si="98"/>
        <v/>
      </c>
      <c r="J457" s="19"/>
      <c r="K457" s="19"/>
      <c r="L457" s="20" t="str">
        <f t="shared" si="99"/>
        <v/>
      </c>
      <c r="M457" s="15" t="str">
        <f t="shared" si="100"/>
        <v/>
      </c>
      <c r="N457" s="113"/>
      <c r="O457" s="21"/>
      <c r="P457" s="21">
        <v>0</v>
      </c>
      <c r="Q457" s="22">
        <f t="shared" si="88"/>
        <v>0</v>
      </c>
      <c r="R457" s="22">
        <f t="shared" si="84"/>
        <v>0</v>
      </c>
      <c r="S457" s="39" t="str">
        <f t="shared" si="85"/>
        <v/>
      </c>
      <c r="T457" s="39" t="str">
        <f t="shared" si="86"/>
        <v/>
      </c>
      <c r="U457" s="39" t="str">
        <f t="shared" si="87"/>
        <v/>
      </c>
    </row>
    <row r="458" spans="2:21" ht="12.75" customHeight="1" x14ac:dyDescent="0.15">
      <c r="B458" s="15" t="str">
        <f t="shared" si="95"/>
        <v/>
      </c>
      <c r="C458" s="15" t="str">
        <f>IF(E458="","",INT((E458-SUM(MOD(DATE(YEAR(E458-MOD(E458-2,7)+3),1,2),{1E+99;7})*{1;-1})+5)/7))</f>
        <v/>
      </c>
      <c r="D458" s="16" t="str">
        <f t="shared" si="96"/>
        <v/>
      </c>
      <c r="E458" s="17"/>
      <c r="F458" s="18"/>
      <c r="G458" s="20" t="str">
        <f t="shared" si="97"/>
        <v/>
      </c>
      <c r="H458" s="18"/>
      <c r="I458" s="15" t="str">
        <f t="shared" si="98"/>
        <v/>
      </c>
      <c r="J458" s="19"/>
      <c r="K458" s="19"/>
      <c r="L458" s="20" t="str">
        <f t="shared" si="99"/>
        <v/>
      </c>
      <c r="M458" s="15" t="str">
        <f t="shared" si="100"/>
        <v/>
      </c>
      <c r="N458" s="113"/>
      <c r="O458" s="21"/>
      <c r="P458" s="21">
        <v>0</v>
      </c>
      <c r="Q458" s="22">
        <f t="shared" si="88"/>
        <v>0</v>
      </c>
      <c r="R458" s="22">
        <f t="shared" si="84"/>
        <v>0</v>
      </c>
      <c r="S458" s="39" t="str">
        <f t="shared" si="85"/>
        <v/>
      </c>
      <c r="T458" s="39" t="str">
        <f t="shared" si="86"/>
        <v/>
      </c>
      <c r="U458" s="39" t="str">
        <f t="shared" si="87"/>
        <v/>
      </c>
    </row>
    <row r="459" spans="2:21" ht="12.75" customHeight="1" x14ac:dyDescent="0.15">
      <c r="B459" s="15" t="str">
        <f t="shared" si="95"/>
        <v/>
      </c>
      <c r="C459" s="15" t="str">
        <f>IF(E459="","",INT((E459-SUM(MOD(DATE(YEAR(E459-MOD(E459-2,7)+3),1,2),{1E+99;7})*{1;-1})+5)/7))</f>
        <v/>
      </c>
      <c r="D459" s="16" t="str">
        <f t="shared" si="96"/>
        <v/>
      </c>
      <c r="E459" s="17"/>
      <c r="F459" s="18"/>
      <c r="G459" s="20" t="str">
        <f t="shared" si="97"/>
        <v/>
      </c>
      <c r="H459" s="18"/>
      <c r="I459" s="15" t="str">
        <f t="shared" si="98"/>
        <v/>
      </c>
      <c r="J459" s="19"/>
      <c r="K459" s="19"/>
      <c r="L459" s="20" t="str">
        <f t="shared" si="99"/>
        <v/>
      </c>
      <c r="M459" s="15" t="str">
        <f t="shared" si="100"/>
        <v/>
      </c>
      <c r="N459" s="113"/>
      <c r="O459" s="21"/>
      <c r="P459" s="21">
        <v>0</v>
      </c>
      <c r="Q459" s="22">
        <f t="shared" si="88"/>
        <v>0</v>
      </c>
      <c r="R459" s="22">
        <f t="shared" si="84"/>
        <v>0</v>
      </c>
      <c r="S459" s="39" t="str">
        <f t="shared" si="85"/>
        <v/>
      </c>
      <c r="T459" s="39" t="str">
        <f t="shared" si="86"/>
        <v/>
      </c>
      <c r="U459" s="39" t="str">
        <f t="shared" si="87"/>
        <v/>
      </c>
    </row>
    <row r="460" spans="2:21" ht="12.75" customHeight="1" x14ac:dyDescent="0.15">
      <c r="B460" s="15" t="str">
        <f t="shared" si="95"/>
        <v/>
      </c>
      <c r="C460" s="15" t="str">
        <f>IF(E460="","",INT((E460-SUM(MOD(DATE(YEAR(E460-MOD(E460-2,7)+3),1,2),{1E+99;7})*{1;-1})+5)/7))</f>
        <v/>
      </c>
      <c r="D460" s="16" t="str">
        <f t="shared" si="96"/>
        <v/>
      </c>
      <c r="E460" s="17"/>
      <c r="F460" s="18"/>
      <c r="G460" s="20" t="str">
        <f t="shared" si="97"/>
        <v/>
      </c>
      <c r="H460" s="18"/>
      <c r="I460" s="15" t="str">
        <f t="shared" si="98"/>
        <v/>
      </c>
      <c r="J460" s="19"/>
      <c r="K460" s="19"/>
      <c r="L460" s="20" t="str">
        <f t="shared" si="99"/>
        <v/>
      </c>
      <c r="M460" s="15" t="str">
        <f t="shared" si="100"/>
        <v/>
      </c>
      <c r="N460" s="113"/>
      <c r="O460" s="21"/>
      <c r="P460" s="21">
        <v>0</v>
      </c>
      <c r="Q460" s="22">
        <f t="shared" si="88"/>
        <v>0</v>
      </c>
      <c r="R460" s="22">
        <f t="shared" si="84"/>
        <v>0</v>
      </c>
      <c r="S460" s="39" t="str">
        <f t="shared" si="85"/>
        <v/>
      </c>
      <c r="T460" s="39" t="str">
        <f t="shared" si="86"/>
        <v/>
      </c>
      <c r="U460" s="39" t="str">
        <f t="shared" si="87"/>
        <v/>
      </c>
    </row>
    <row r="461" spans="2:21" ht="12.75" customHeight="1" x14ac:dyDescent="0.15">
      <c r="B461" s="15" t="str">
        <f t="shared" si="95"/>
        <v/>
      </c>
      <c r="C461" s="15" t="str">
        <f>IF(E461="","",INT((E461-SUM(MOD(DATE(YEAR(E461-MOD(E461-2,7)+3),1,2),{1E+99;7})*{1;-1})+5)/7))</f>
        <v/>
      </c>
      <c r="D461" s="16" t="str">
        <f t="shared" si="96"/>
        <v/>
      </c>
      <c r="E461" s="17"/>
      <c r="F461" s="18"/>
      <c r="G461" s="20" t="str">
        <f t="shared" si="97"/>
        <v/>
      </c>
      <c r="H461" s="18"/>
      <c r="I461" s="15" t="str">
        <f t="shared" si="98"/>
        <v/>
      </c>
      <c r="J461" s="19"/>
      <c r="K461" s="19"/>
      <c r="L461" s="20" t="str">
        <f t="shared" si="99"/>
        <v/>
      </c>
      <c r="M461" s="15" t="str">
        <f t="shared" si="100"/>
        <v/>
      </c>
      <c r="N461" s="113"/>
      <c r="O461" s="21"/>
      <c r="P461" s="21">
        <v>0</v>
      </c>
      <c r="Q461" s="22">
        <f t="shared" si="88"/>
        <v>0</v>
      </c>
      <c r="R461" s="22">
        <f t="shared" si="84"/>
        <v>0</v>
      </c>
      <c r="S461" s="39" t="str">
        <f t="shared" si="85"/>
        <v/>
      </c>
      <c r="T461" s="39" t="str">
        <f t="shared" si="86"/>
        <v/>
      </c>
      <c r="U461" s="39" t="str">
        <f t="shared" si="87"/>
        <v/>
      </c>
    </row>
    <row r="462" spans="2:21" ht="12.75" customHeight="1" x14ac:dyDescent="0.15">
      <c r="B462" s="15" t="str">
        <f t="shared" si="95"/>
        <v/>
      </c>
      <c r="C462" s="15" t="str">
        <f>IF(E462="","",INT((E462-SUM(MOD(DATE(YEAR(E462-MOD(E462-2,7)+3),1,2),{1E+99;7})*{1;-1})+5)/7))</f>
        <v/>
      </c>
      <c r="D462" s="16" t="str">
        <f t="shared" si="96"/>
        <v/>
      </c>
      <c r="E462" s="17"/>
      <c r="F462" s="18"/>
      <c r="G462" s="20" t="str">
        <f t="shared" si="97"/>
        <v/>
      </c>
      <c r="H462" s="18"/>
      <c r="I462" s="15" t="str">
        <f t="shared" si="98"/>
        <v/>
      </c>
      <c r="J462" s="19"/>
      <c r="K462" s="19"/>
      <c r="L462" s="20" t="str">
        <f t="shared" si="99"/>
        <v/>
      </c>
      <c r="M462" s="15" t="str">
        <f t="shared" si="100"/>
        <v/>
      </c>
      <c r="N462" s="113"/>
      <c r="O462" s="21"/>
      <c r="P462" s="21">
        <v>0</v>
      </c>
      <c r="Q462" s="22">
        <f t="shared" si="88"/>
        <v>0</v>
      </c>
      <c r="R462" s="22">
        <f t="shared" si="84"/>
        <v>0</v>
      </c>
      <c r="S462" s="39" t="str">
        <f t="shared" si="85"/>
        <v/>
      </c>
      <c r="T462" s="39" t="str">
        <f t="shared" si="86"/>
        <v/>
      </c>
      <c r="U462" s="39" t="str">
        <f t="shared" si="87"/>
        <v/>
      </c>
    </row>
    <row r="463" spans="2:21" ht="12.75" customHeight="1" x14ac:dyDescent="0.15">
      <c r="B463" s="15" t="str">
        <f t="shared" si="95"/>
        <v/>
      </c>
      <c r="C463" s="15" t="str">
        <f>IF(E463="","",INT((E463-SUM(MOD(DATE(YEAR(E463-MOD(E463-2,7)+3),1,2),{1E+99;7})*{1;-1})+5)/7))</f>
        <v/>
      </c>
      <c r="D463" s="16" t="str">
        <f t="shared" si="96"/>
        <v/>
      </c>
      <c r="E463" s="17"/>
      <c r="F463" s="18"/>
      <c r="G463" s="20" t="str">
        <f t="shared" si="97"/>
        <v/>
      </c>
      <c r="H463" s="18"/>
      <c r="I463" s="15" t="str">
        <f t="shared" si="98"/>
        <v/>
      </c>
      <c r="J463" s="19"/>
      <c r="K463" s="19"/>
      <c r="L463" s="20" t="str">
        <f t="shared" si="99"/>
        <v/>
      </c>
      <c r="M463" s="15" t="str">
        <f t="shared" si="100"/>
        <v/>
      </c>
      <c r="N463" s="113"/>
      <c r="O463" s="21"/>
      <c r="P463" s="21">
        <v>0</v>
      </c>
      <c r="Q463" s="22">
        <f t="shared" si="88"/>
        <v>0</v>
      </c>
      <c r="R463" s="22">
        <f t="shared" si="84"/>
        <v>0</v>
      </c>
      <c r="S463" s="39" t="str">
        <f t="shared" si="85"/>
        <v/>
      </c>
      <c r="T463" s="39" t="str">
        <f t="shared" si="86"/>
        <v/>
      </c>
      <c r="U463" s="39" t="str">
        <f t="shared" si="87"/>
        <v/>
      </c>
    </row>
    <row r="464" spans="2:21" ht="12.75" customHeight="1" x14ac:dyDescent="0.15">
      <c r="B464" s="15" t="str">
        <f t="shared" si="95"/>
        <v/>
      </c>
      <c r="C464" s="15" t="str">
        <f>IF(E464="","",INT((E464-SUM(MOD(DATE(YEAR(E464-MOD(E464-2,7)+3),1,2),{1E+99;7})*{1;-1})+5)/7))</f>
        <v/>
      </c>
      <c r="D464" s="16" t="str">
        <f t="shared" si="96"/>
        <v/>
      </c>
      <c r="E464" s="17"/>
      <c r="F464" s="18"/>
      <c r="G464" s="20" t="str">
        <f t="shared" si="97"/>
        <v/>
      </c>
      <c r="H464" s="18"/>
      <c r="I464" s="15" t="str">
        <f t="shared" si="98"/>
        <v/>
      </c>
      <c r="J464" s="19"/>
      <c r="K464" s="19"/>
      <c r="L464" s="20" t="str">
        <f t="shared" si="99"/>
        <v/>
      </c>
      <c r="M464" s="15" t="str">
        <f t="shared" si="100"/>
        <v/>
      </c>
      <c r="N464" s="113"/>
      <c r="O464" s="21"/>
      <c r="P464" s="21">
        <v>0</v>
      </c>
      <c r="Q464" s="22">
        <f t="shared" si="88"/>
        <v>0</v>
      </c>
      <c r="R464" s="22">
        <f t="shared" si="84"/>
        <v>0</v>
      </c>
      <c r="S464" s="39" t="str">
        <f t="shared" si="85"/>
        <v/>
      </c>
      <c r="T464" s="39" t="str">
        <f t="shared" si="86"/>
        <v/>
      </c>
      <c r="U464" s="39" t="str">
        <f t="shared" si="87"/>
        <v/>
      </c>
    </row>
    <row r="465" spans="2:21" ht="12.75" customHeight="1" x14ac:dyDescent="0.15">
      <c r="B465" s="15" t="str">
        <f t="shared" ref="B465:B523" si="101">IF(E465="","",MONTH(E465))</f>
        <v/>
      </c>
      <c r="C465" s="15" t="str">
        <f>IF(E465="","",INT((E465-SUM(MOD(DATE(YEAR(E465-MOD(E465-2,7)+3),1,2),{1E+99;7})*{1;-1})+5)/7))</f>
        <v/>
      </c>
      <c r="D465" s="16" t="str">
        <f t="shared" ref="D465:D523" si="102">IF(E465="","",E465)</f>
        <v/>
      </c>
      <c r="E465" s="17"/>
      <c r="F465" s="18"/>
      <c r="G465" s="20" t="str">
        <f t="shared" ref="G465:G523" si="103">IF(ISERROR(VLOOKUP(F465,TabelKlanten,2,FALSE)),"",VLOOKUP(F465,TabelKlanten,2,FALSE))</f>
        <v/>
      </c>
      <c r="H465" s="18"/>
      <c r="I465" s="15" t="str">
        <f t="shared" ref="I465:I523" si="104">IF(ISERROR(VLOOKUP(H465,TabelProjecten,2,FALSE)),"",VLOOKUP(H465,TabelProjecten,2,FALSE))</f>
        <v/>
      </c>
      <c r="J465" s="19"/>
      <c r="K465" s="19"/>
      <c r="L465" s="20" t="str">
        <f t="shared" ref="L465:L523" si="105">IF(ISERROR(VLOOKUP(K465,UrenTabel,3,FALSE)),"",VLOOKUP(K465,UrenTabel,3,FALSE))</f>
        <v/>
      </c>
      <c r="M465" s="15" t="str">
        <f t="shared" ref="M465:M523" si="106">IF(ISERROR(VLOOKUP(K465,UrenTabel,2,FALSE)),"",VLOOKUP(K465,UrenTabel,2,FALSE))</f>
        <v/>
      </c>
      <c r="N465" s="113"/>
      <c r="O465" s="21"/>
      <c r="P465" s="21">
        <v>0</v>
      </c>
      <c r="Q465" s="22">
        <f t="shared" si="88"/>
        <v>0</v>
      </c>
      <c r="R465" s="22">
        <f t="shared" si="84"/>
        <v>0</v>
      </c>
      <c r="S465" s="39" t="str">
        <f t="shared" si="85"/>
        <v/>
      </c>
      <c r="T465" s="39" t="str">
        <f t="shared" si="86"/>
        <v/>
      </c>
      <c r="U465" s="39" t="str">
        <f t="shared" si="87"/>
        <v/>
      </c>
    </row>
    <row r="466" spans="2:21" ht="12.75" customHeight="1" x14ac:dyDescent="0.15">
      <c r="B466" s="15" t="str">
        <f t="shared" si="101"/>
        <v/>
      </c>
      <c r="C466" s="15" t="str">
        <f>IF(E466="","",INT((E466-SUM(MOD(DATE(YEAR(E466-MOD(E466-2,7)+3),1,2),{1E+99;7})*{1;-1})+5)/7))</f>
        <v/>
      </c>
      <c r="D466" s="16" t="str">
        <f t="shared" si="102"/>
        <v/>
      </c>
      <c r="E466" s="17"/>
      <c r="F466" s="18"/>
      <c r="G466" s="20" t="str">
        <f t="shared" si="103"/>
        <v/>
      </c>
      <c r="H466" s="18"/>
      <c r="I466" s="15" t="str">
        <f t="shared" si="104"/>
        <v/>
      </c>
      <c r="J466" s="19"/>
      <c r="K466" s="19"/>
      <c r="L466" s="20" t="str">
        <f t="shared" si="105"/>
        <v/>
      </c>
      <c r="M466" s="15" t="str">
        <f t="shared" si="106"/>
        <v/>
      </c>
      <c r="N466" s="113"/>
      <c r="O466" s="21"/>
      <c r="P466" s="21">
        <v>0</v>
      </c>
      <c r="Q466" s="22">
        <f t="shared" si="88"/>
        <v>0</v>
      </c>
      <c r="R466" s="22">
        <f t="shared" si="84"/>
        <v>0</v>
      </c>
      <c r="S466" s="39" t="str">
        <f t="shared" si="85"/>
        <v/>
      </c>
      <c r="T466" s="39" t="str">
        <f t="shared" si="86"/>
        <v/>
      </c>
      <c r="U466" s="39" t="str">
        <f t="shared" si="87"/>
        <v/>
      </c>
    </row>
    <row r="467" spans="2:21" ht="12.75" customHeight="1" x14ac:dyDescent="0.15">
      <c r="B467" s="15" t="str">
        <f t="shared" si="101"/>
        <v/>
      </c>
      <c r="C467" s="15" t="str">
        <f>IF(E467="","",INT((E467-SUM(MOD(DATE(YEAR(E467-MOD(E467-2,7)+3),1,2),{1E+99;7})*{1;-1})+5)/7))</f>
        <v/>
      </c>
      <c r="D467" s="16" t="str">
        <f t="shared" si="102"/>
        <v/>
      </c>
      <c r="E467" s="17"/>
      <c r="F467" s="18"/>
      <c r="G467" s="20" t="str">
        <f t="shared" si="103"/>
        <v/>
      </c>
      <c r="H467" s="18"/>
      <c r="I467" s="15" t="str">
        <f t="shared" si="104"/>
        <v/>
      </c>
      <c r="J467" s="19"/>
      <c r="K467" s="19"/>
      <c r="L467" s="20" t="str">
        <f t="shared" si="105"/>
        <v/>
      </c>
      <c r="M467" s="15" t="str">
        <f t="shared" si="106"/>
        <v/>
      </c>
      <c r="N467" s="113"/>
      <c r="O467" s="21"/>
      <c r="P467" s="21">
        <v>0</v>
      </c>
      <c r="Q467" s="22">
        <f t="shared" si="88"/>
        <v>0</v>
      </c>
      <c r="R467" s="22">
        <f t="shared" si="84"/>
        <v>0</v>
      </c>
      <c r="S467" s="39" t="str">
        <f t="shared" si="85"/>
        <v/>
      </c>
      <c r="T467" s="39" t="str">
        <f t="shared" si="86"/>
        <v/>
      </c>
      <c r="U467" s="39" t="str">
        <f t="shared" si="87"/>
        <v/>
      </c>
    </row>
    <row r="468" spans="2:21" ht="12.75" customHeight="1" x14ac:dyDescent="0.15">
      <c r="B468" s="15" t="str">
        <f t="shared" si="101"/>
        <v/>
      </c>
      <c r="C468" s="15" t="str">
        <f>IF(E468="","",INT((E468-SUM(MOD(DATE(YEAR(E468-MOD(E468-2,7)+3),1,2),{1E+99;7})*{1;-1})+5)/7))</f>
        <v/>
      </c>
      <c r="D468" s="16" t="str">
        <f t="shared" si="102"/>
        <v/>
      </c>
      <c r="E468" s="17"/>
      <c r="F468" s="18"/>
      <c r="G468" s="20" t="str">
        <f t="shared" si="103"/>
        <v/>
      </c>
      <c r="H468" s="18"/>
      <c r="I468" s="15" t="str">
        <f t="shared" si="104"/>
        <v/>
      </c>
      <c r="J468" s="19"/>
      <c r="K468" s="19"/>
      <c r="L468" s="20" t="str">
        <f t="shared" si="105"/>
        <v/>
      </c>
      <c r="M468" s="15" t="str">
        <f t="shared" si="106"/>
        <v/>
      </c>
      <c r="N468" s="113"/>
      <c r="O468" s="21"/>
      <c r="P468" s="21">
        <v>0</v>
      </c>
      <c r="Q468" s="22">
        <f t="shared" si="88"/>
        <v>0</v>
      </c>
      <c r="R468" s="22">
        <f t="shared" si="84"/>
        <v>0</v>
      </c>
      <c r="S468" s="39" t="str">
        <f t="shared" si="85"/>
        <v/>
      </c>
      <c r="T468" s="39" t="str">
        <f t="shared" si="86"/>
        <v/>
      </c>
      <c r="U468" s="39" t="str">
        <f t="shared" si="87"/>
        <v/>
      </c>
    </row>
    <row r="469" spans="2:21" ht="12.75" customHeight="1" x14ac:dyDescent="0.15">
      <c r="B469" s="15" t="str">
        <f t="shared" si="101"/>
        <v/>
      </c>
      <c r="C469" s="15" t="str">
        <f>IF(E469="","",INT((E469-SUM(MOD(DATE(YEAR(E469-MOD(E469-2,7)+3),1,2),{1E+99;7})*{1;-1})+5)/7))</f>
        <v/>
      </c>
      <c r="D469" s="16" t="str">
        <f t="shared" si="102"/>
        <v/>
      </c>
      <c r="E469" s="17"/>
      <c r="F469" s="18"/>
      <c r="G469" s="20" t="str">
        <f t="shared" si="103"/>
        <v/>
      </c>
      <c r="H469" s="18"/>
      <c r="I469" s="15" t="str">
        <f t="shared" si="104"/>
        <v/>
      </c>
      <c r="J469" s="19"/>
      <c r="K469" s="19"/>
      <c r="L469" s="20" t="str">
        <f t="shared" si="105"/>
        <v/>
      </c>
      <c r="M469" s="15" t="str">
        <f t="shared" si="106"/>
        <v/>
      </c>
      <c r="N469" s="113"/>
      <c r="O469" s="21"/>
      <c r="P469" s="21">
        <v>0</v>
      </c>
      <c r="Q469" s="22">
        <f t="shared" si="88"/>
        <v>0</v>
      </c>
      <c r="R469" s="22">
        <f t="shared" si="84"/>
        <v>0</v>
      </c>
      <c r="S469" s="39" t="str">
        <f t="shared" si="85"/>
        <v/>
      </c>
      <c r="T469" s="39" t="str">
        <f t="shared" si="86"/>
        <v/>
      </c>
      <c r="U469" s="39" t="str">
        <f t="shared" si="87"/>
        <v/>
      </c>
    </row>
    <row r="470" spans="2:21" ht="12.75" customHeight="1" x14ac:dyDescent="0.15">
      <c r="B470" s="15" t="str">
        <f t="shared" si="101"/>
        <v/>
      </c>
      <c r="C470" s="15" t="str">
        <f>IF(E470="","",INT((E470-SUM(MOD(DATE(YEAR(E470-MOD(E470-2,7)+3),1,2),{1E+99;7})*{1;-1})+5)/7))</f>
        <v/>
      </c>
      <c r="D470" s="16" t="str">
        <f t="shared" si="102"/>
        <v/>
      </c>
      <c r="E470" s="17"/>
      <c r="F470" s="18"/>
      <c r="G470" s="20" t="str">
        <f t="shared" si="103"/>
        <v/>
      </c>
      <c r="H470" s="18"/>
      <c r="I470" s="15" t="str">
        <f t="shared" si="104"/>
        <v/>
      </c>
      <c r="J470" s="19"/>
      <c r="K470" s="19"/>
      <c r="L470" s="20" t="str">
        <f t="shared" si="105"/>
        <v/>
      </c>
      <c r="M470" s="15" t="str">
        <f t="shared" si="106"/>
        <v/>
      </c>
      <c r="N470" s="113"/>
      <c r="O470" s="21"/>
      <c r="P470" s="21">
        <v>0</v>
      </c>
      <c r="Q470" s="22">
        <f t="shared" si="88"/>
        <v>0</v>
      </c>
      <c r="R470" s="22">
        <f t="shared" si="84"/>
        <v>0</v>
      </c>
      <c r="S470" s="39" t="str">
        <f t="shared" si="85"/>
        <v/>
      </c>
      <c r="T470" s="39" t="str">
        <f t="shared" si="86"/>
        <v/>
      </c>
      <c r="U470" s="39" t="str">
        <f t="shared" si="87"/>
        <v/>
      </c>
    </row>
    <row r="471" spans="2:21" ht="12.75" customHeight="1" x14ac:dyDescent="0.15">
      <c r="B471" s="15" t="str">
        <f t="shared" si="101"/>
        <v/>
      </c>
      <c r="C471" s="15" t="str">
        <f>IF(E471="","",INT((E471-SUM(MOD(DATE(YEAR(E471-MOD(E471-2,7)+3),1,2),{1E+99;7})*{1;-1})+5)/7))</f>
        <v/>
      </c>
      <c r="D471" s="16" t="str">
        <f t="shared" si="102"/>
        <v/>
      </c>
      <c r="E471" s="17"/>
      <c r="F471" s="18"/>
      <c r="G471" s="20" t="str">
        <f t="shared" si="103"/>
        <v/>
      </c>
      <c r="H471" s="18"/>
      <c r="I471" s="15" t="str">
        <f t="shared" si="104"/>
        <v/>
      </c>
      <c r="J471" s="19"/>
      <c r="K471" s="19"/>
      <c r="L471" s="20" t="str">
        <f t="shared" si="105"/>
        <v/>
      </c>
      <c r="M471" s="15" t="str">
        <f t="shared" si="106"/>
        <v/>
      </c>
      <c r="N471" s="113"/>
      <c r="O471" s="21"/>
      <c r="P471" s="21">
        <v>0</v>
      </c>
      <c r="Q471" s="22">
        <f t="shared" si="88"/>
        <v>0</v>
      </c>
      <c r="R471" s="22">
        <f t="shared" si="84"/>
        <v>0</v>
      </c>
      <c r="S471" s="39" t="str">
        <f t="shared" si="85"/>
        <v/>
      </c>
      <c r="T471" s="39" t="str">
        <f t="shared" si="86"/>
        <v/>
      </c>
      <c r="U471" s="39" t="str">
        <f t="shared" si="87"/>
        <v/>
      </c>
    </row>
    <row r="472" spans="2:21" ht="12.75" customHeight="1" x14ac:dyDescent="0.15">
      <c r="B472" s="15" t="str">
        <f t="shared" si="101"/>
        <v/>
      </c>
      <c r="C472" s="15" t="str">
        <f>IF(E472="","",INT((E472-SUM(MOD(DATE(YEAR(E472-MOD(E472-2,7)+3),1,2),{1E+99;7})*{1;-1})+5)/7))</f>
        <v/>
      </c>
      <c r="D472" s="16" t="str">
        <f t="shared" si="102"/>
        <v/>
      </c>
      <c r="E472" s="17"/>
      <c r="F472" s="18"/>
      <c r="G472" s="20" t="str">
        <f t="shared" si="103"/>
        <v/>
      </c>
      <c r="H472" s="18"/>
      <c r="I472" s="15" t="str">
        <f t="shared" si="104"/>
        <v/>
      </c>
      <c r="J472" s="19"/>
      <c r="K472" s="19"/>
      <c r="L472" s="20" t="str">
        <f t="shared" si="105"/>
        <v/>
      </c>
      <c r="M472" s="15" t="str">
        <f t="shared" si="106"/>
        <v/>
      </c>
      <c r="N472" s="113"/>
      <c r="O472" s="21"/>
      <c r="P472" s="21">
        <v>0</v>
      </c>
      <c r="Q472" s="22">
        <f t="shared" si="88"/>
        <v>0</v>
      </c>
      <c r="R472" s="22">
        <f t="shared" si="84"/>
        <v>0</v>
      </c>
      <c r="S472" s="39" t="str">
        <f t="shared" si="85"/>
        <v/>
      </c>
      <c r="T472" s="39" t="str">
        <f t="shared" si="86"/>
        <v/>
      </c>
      <c r="U472" s="39" t="str">
        <f t="shared" si="87"/>
        <v/>
      </c>
    </row>
    <row r="473" spans="2:21" ht="12.75" customHeight="1" x14ac:dyDescent="0.15">
      <c r="B473" s="15" t="str">
        <f t="shared" si="101"/>
        <v/>
      </c>
      <c r="C473" s="15" t="str">
        <f>IF(E473="","",INT((E473-SUM(MOD(DATE(YEAR(E473-MOD(E473-2,7)+3),1,2),{1E+99;7})*{1;-1})+5)/7))</f>
        <v/>
      </c>
      <c r="D473" s="16" t="str">
        <f t="shared" si="102"/>
        <v/>
      </c>
      <c r="E473" s="17"/>
      <c r="F473" s="18"/>
      <c r="G473" s="20" t="str">
        <f t="shared" si="103"/>
        <v/>
      </c>
      <c r="H473" s="18"/>
      <c r="I473" s="15" t="str">
        <f t="shared" si="104"/>
        <v/>
      </c>
      <c r="J473" s="19"/>
      <c r="K473" s="19"/>
      <c r="L473" s="20" t="str">
        <f t="shared" si="105"/>
        <v/>
      </c>
      <c r="M473" s="15" t="str">
        <f t="shared" si="106"/>
        <v/>
      </c>
      <c r="N473" s="113"/>
      <c r="O473" s="21"/>
      <c r="P473" s="21">
        <v>0</v>
      </c>
      <c r="Q473" s="22">
        <f t="shared" si="88"/>
        <v>0</v>
      </c>
      <c r="R473" s="22">
        <f t="shared" si="84"/>
        <v>0</v>
      </c>
      <c r="S473" s="39" t="str">
        <f t="shared" si="85"/>
        <v/>
      </c>
      <c r="T473" s="39" t="str">
        <f t="shared" si="86"/>
        <v/>
      </c>
      <c r="U473" s="39" t="str">
        <f t="shared" si="87"/>
        <v/>
      </c>
    </row>
    <row r="474" spans="2:21" ht="12.75" customHeight="1" x14ac:dyDescent="0.15">
      <c r="B474" s="15" t="str">
        <f t="shared" si="101"/>
        <v/>
      </c>
      <c r="C474" s="15" t="str">
        <f>IF(E474="","",INT((E474-SUM(MOD(DATE(YEAR(E474-MOD(E474-2,7)+3),1,2),{1E+99;7})*{1;-1})+5)/7))</f>
        <v/>
      </c>
      <c r="D474" s="16" t="str">
        <f t="shared" si="102"/>
        <v/>
      </c>
      <c r="E474" s="17"/>
      <c r="F474" s="18"/>
      <c r="G474" s="20" t="str">
        <f t="shared" si="103"/>
        <v/>
      </c>
      <c r="H474" s="18"/>
      <c r="I474" s="15" t="str">
        <f t="shared" si="104"/>
        <v/>
      </c>
      <c r="J474" s="19"/>
      <c r="K474" s="19"/>
      <c r="L474" s="20" t="str">
        <f t="shared" si="105"/>
        <v/>
      </c>
      <c r="M474" s="15" t="str">
        <f t="shared" si="106"/>
        <v/>
      </c>
      <c r="N474" s="113"/>
      <c r="O474" s="21"/>
      <c r="P474" s="21">
        <v>0</v>
      </c>
      <c r="Q474" s="22">
        <f t="shared" si="88"/>
        <v>0</v>
      </c>
      <c r="R474" s="22">
        <f t="shared" si="84"/>
        <v>0</v>
      </c>
      <c r="S474" s="39" t="str">
        <f t="shared" si="85"/>
        <v/>
      </c>
      <c r="T474" s="39" t="str">
        <f t="shared" si="86"/>
        <v/>
      </c>
      <c r="U474" s="39" t="str">
        <f t="shared" si="87"/>
        <v/>
      </c>
    </row>
    <row r="475" spans="2:21" ht="12.75" customHeight="1" x14ac:dyDescent="0.15">
      <c r="B475" s="15" t="str">
        <f t="shared" si="101"/>
        <v/>
      </c>
      <c r="C475" s="15" t="str">
        <f>IF(E475="","",INT((E475-SUM(MOD(DATE(YEAR(E475-MOD(E475-2,7)+3),1,2),{1E+99;7})*{1;-1})+5)/7))</f>
        <v/>
      </c>
      <c r="D475" s="16" t="str">
        <f t="shared" si="102"/>
        <v/>
      </c>
      <c r="E475" s="17"/>
      <c r="F475" s="18"/>
      <c r="G475" s="20" t="str">
        <f t="shared" si="103"/>
        <v/>
      </c>
      <c r="H475" s="18"/>
      <c r="I475" s="15" t="str">
        <f t="shared" si="104"/>
        <v/>
      </c>
      <c r="J475" s="19"/>
      <c r="K475" s="19"/>
      <c r="L475" s="20" t="str">
        <f t="shared" si="105"/>
        <v/>
      </c>
      <c r="M475" s="15" t="str">
        <f t="shared" si="106"/>
        <v/>
      </c>
      <c r="N475" s="113"/>
      <c r="O475" s="21"/>
      <c r="P475" s="21">
        <v>0</v>
      </c>
      <c r="Q475" s="22">
        <f t="shared" si="88"/>
        <v>0</v>
      </c>
      <c r="R475" s="22">
        <f t="shared" si="84"/>
        <v>0</v>
      </c>
      <c r="S475" s="39" t="str">
        <f t="shared" si="85"/>
        <v/>
      </c>
      <c r="T475" s="39" t="str">
        <f t="shared" si="86"/>
        <v/>
      </c>
      <c r="U475" s="39" t="str">
        <f t="shared" si="87"/>
        <v/>
      </c>
    </row>
    <row r="476" spans="2:21" ht="12.75" customHeight="1" x14ac:dyDescent="0.15">
      <c r="B476" s="15" t="str">
        <f t="shared" si="101"/>
        <v/>
      </c>
      <c r="C476" s="15" t="str">
        <f>IF(E476="","",INT((E476-SUM(MOD(DATE(YEAR(E476-MOD(E476-2,7)+3),1,2),{1E+99;7})*{1;-1})+5)/7))</f>
        <v/>
      </c>
      <c r="D476" s="16" t="str">
        <f t="shared" si="102"/>
        <v/>
      </c>
      <c r="E476" s="17"/>
      <c r="F476" s="18"/>
      <c r="G476" s="20" t="str">
        <f t="shared" si="103"/>
        <v/>
      </c>
      <c r="H476" s="18"/>
      <c r="I476" s="15" t="str">
        <f t="shared" si="104"/>
        <v/>
      </c>
      <c r="J476" s="19"/>
      <c r="K476" s="19"/>
      <c r="L476" s="20" t="str">
        <f t="shared" si="105"/>
        <v/>
      </c>
      <c r="M476" s="15" t="str">
        <f t="shared" si="106"/>
        <v/>
      </c>
      <c r="N476" s="113"/>
      <c r="O476" s="21"/>
      <c r="P476" s="21">
        <v>0</v>
      </c>
      <c r="Q476" s="22">
        <f t="shared" si="88"/>
        <v>0</v>
      </c>
      <c r="R476" s="22">
        <f t="shared" si="84"/>
        <v>0</v>
      </c>
      <c r="S476" s="39" t="str">
        <f t="shared" si="85"/>
        <v/>
      </c>
      <c r="T476" s="39" t="str">
        <f t="shared" si="86"/>
        <v/>
      </c>
      <c r="U476" s="39" t="str">
        <f t="shared" si="87"/>
        <v/>
      </c>
    </row>
    <row r="477" spans="2:21" ht="12.75" customHeight="1" x14ac:dyDescent="0.15">
      <c r="B477" s="15" t="str">
        <f t="shared" si="101"/>
        <v/>
      </c>
      <c r="C477" s="15" t="str">
        <f>IF(E477="","",INT((E477-SUM(MOD(DATE(YEAR(E477-MOD(E477-2,7)+3),1,2),{1E+99;7})*{1;-1})+5)/7))</f>
        <v/>
      </c>
      <c r="D477" s="16" t="str">
        <f t="shared" si="102"/>
        <v/>
      </c>
      <c r="E477" s="17"/>
      <c r="F477" s="18"/>
      <c r="G477" s="20" t="str">
        <f t="shared" si="103"/>
        <v/>
      </c>
      <c r="H477" s="18"/>
      <c r="I477" s="15" t="str">
        <f t="shared" si="104"/>
        <v/>
      </c>
      <c r="J477" s="19"/>
      <c r="K477" s="19"/>
      <c r="L477" s="20" t="str">
        <f t="shared" si="105"/>
        <v/>
      </c>
      <c r="M477" s="15" t="str">
        <f t="shared" si="106"/>
        <v/>
      </c>
      <c r="N477" s="113"/>
      <c r="O477" s="21"/>
      <c r="P477" s="21">
        <v>0</v>
      </c>
      <c r="Q477" s="22">
        <f t="shared" si="88"/>
        <v>0</v>
      </c>
      <c r="R477" s="22">
        <f t="shared" si="84"/>
        <v>0</v>
      </c>
      <c r="S477" s="39" t="str">
        <f t="shared" si="85"/>
        <v/>
      </c>
      <c r="T477" s="39" t="str">
        <f t="shared" si="86"/>
        <v/>
      </c>
      <c r="U477" s="39" t="str">
        <f t="shared" si="87"/>
        <v/>
      </c>
    </row>
    <row r="478" spans="2:21" ht="12.75" customHeight="1" x14ac:dyDescent="0.15">
      <c r="B478" s="15" t="str">
        <f t="shared" si="101"/>
        <v/>
      </c>
      <c r="C478" s="15" t="str">
        <f>IF(E478="","",INT((E478-SUM(MOD(DATE(YEAR(E478-MOD(E478-2,7)+3),1,2),{1E+99;7})*{1;-1})+5)/7))</f>
        <v/>
      </c>
      <c r="D478" s="16" t="str">
        <f t="shared" si="102"/>
        <v/>
      </c>
      <c r="E478" s="17"/>
      <c r="F478" s="18"/>
      <c r="G478" s="20" t="str">
        <f t="shared" si="103"/>
        <v/>
      </c>
      <c r="H478" s="18"/>
      <c r="I478" s="15" t="str">
        <f t="shared" si="104"/>
        <v/>
      </c>
      <c r="J478" s="19"/>
      <c r="K478" s="19"/>
      <c r="L478" s="20" t="str">
        <f t="shared" si="105"/>
        <v/>
      </c>
      <c r="M478" s="15" t="str">
        <f t="shared" si="106"/>
        <v/>
      </c>
      <c r="N478" s="113"/>
      <c r="O478" s="21"/>
      <c r="P478" s="21">
        <v>0</v>
      </c>
      <c r="Q478" s="22">
        <f t="shared" si="88"/>
        <v>0</v>
      </c>
      <c r="R478" s="22">
        <f t="shared" si="84"/>
        <v>0</v>
      </c>
      <c r="S478" s="39" t="str">
        <f t="shared" si="85"/>
        <v/>
      </c>
      <c r="T478" s="39" t="str">
        <f t="shared" si="86"/>
        <v/>
      </c>
      <c r="U478" s="39" t="str">
        <f t="shared" si="87"/>
        <v/>
      </c>
    </row>
    <row r="479" spans="2:21" ht="12.75" customHeight="1" x14ac:dyDescent="0.15">
      <c r="B479" s="15" t="str">
        <f t="shared" si="101"/>
        <v/>
      </c>
      <c r="C479" s="15" t="str">
        <f>IF(E479="","",INT((E479-SUM(MOD(DATE(YEAR(E479-MOD(E479-2,7)+3),1,2),{1E+99;7})*{1;-1})+5)/7))</f>
        <v/>
      </c>
      <c r="D479" s="16" t="str">
        <f t="shared" si="102"/>
        <v/>
      </c>
      <c r="E479" s="17"/>
      <c r="F479" s="18"/>
      <c r="G479" s="20" t="str">
        <f t="shared" si="103"/>
        <v/>
      </c>
      <c r="H479" s="18"/>
      <c r="I479" s="15" t="str">
        <f t="shared" si="104"/>
        <v/>
      </c>
      <c r="J479" s="19"/>
      <c r="K479" s="19"/>
      <c r="L479" s="20" t="str">
        <f t="shared" si="105"/>
        <v/>
      </c>
      <c r="M479" s="15" t="str">
        <f t="shared" si="106"/>
        <v/>
      </c>
      <c r="N479" s="113"/>
      <c r="O479" s="21"/>
      <c r="P479" s="21">
        <v>0</v>
      </c>
      <c r="Q479" s="22">
        <f t="shared" si="88"/>
        <v>0</v>
      </c>
      <c r="R479" s="22">
        <f t="shared" ref="R479:R542" si="107">O479*P479</f>
        <v>0</v>
      </c>
      <c r="S479" s="39" t="str">
        <f t="shared" ref="S479:S542" si="108">L479&amp;B479</f>
        <v/>
      </c>
      <c r="T479" s="39" t="str">
        <f t="shared" ref="T479:T542" si="109">M479&amp;B479</f>
        <v/>
      </c>
      <c r="U479" s="39" t="str">
        <f t="shared" ref="U479:U542" si="110">M479&amp;E479</f>
        <v/>
      </c>
    </row>
    <row r="480" spans="2:21" ht="12.75" customHeight="1" x14ac:dyDescent="0.15">
      <c r="B480" s="15" t="str">
        <f t="shared" si="101"/>
        <v/>
      </c>
      <c r="C480" s="15" t="str">
        <f>IF(E480="","",INT((E480-SUM(MOD(DATE(YEAR(E480-MOD(E480-2,7)+3),1,2),{1E+99;7})*{1;-1})+5)/7))</f>
        <v/>
      </c>
      <c r="D480" s="16" t="str">
        <f t="shared" si="102"/>
        <v/>
      </c>
      <c r="E480" s="17"/>
      <c r="F480" s="18"/>
      <c r="G480" s="20" t="str">
        <f t="shared" si="103"/>
        <v/>
      </c>
      <c r="H480" s="18"/>
      <c r="I480" s="15" t="str">
        <f t="shared" si="104"/>
        <v/>
      </c>
      <c r="J480" s="19"/>
      <c r="K480" s="19"/>
      <c r="L480" s="20" t="str">
        <f t="shared" si="105"/>
        <v/>
      </c>
      <c r="M480" s="15" t="str">
        <f t="shared" si="106"/>
        <v/>
      </c>
      <c r="N480" s="113"/>
      <c r="O480" s="21"/>
      <c r="P480" s="21">
        <v>0</v>
      </c>
      <c r="Q480" s="22">
        <f t="shared" si="88"/>
        <v>0</v>
      </c>
      <c r="R480" s="22">
        <f t="shared" si="107"/>
        <v>0</v>
      </c>
      <c r="S480" s="39" t="str">
        <f t="shared" si="108"/>
        <v/>
      </c>
      <c r="T480" s="39" t="str">
        <f t="shared" si="109"/>
        <v/>
      </c>
      <c r="U480" s="39" t="str">
        <f t="shared" si="110"/>
        <v/>
      </c>
    </row>
    <row r="481" spans="2:21" ht="12.75" customHeight="1" x14ac:dyDescent="0.15">
      <c r="B481" s="15" t="str">
        <f t="shared" si="101"/>
        <v/>
      </c>
      <c r="C481" s="15" t="str">
        <f>IF(E481="","",INT((E481-SUM(MOD(DATE(YEAR(E481-MOD(E481-2,7)+3),1,2),{1E+99;7})*{1;-1})+5)/7))</f>
        <v/>
      </c>
      <c r="D481" s="16" t="str">
        <f t="shared" si="102"/>
        <v/>
      </c>
      <c r="E481" s="17"/>
      <c r="F481" s="18"/>
      <c r="G481" s="20" t="str">
        <f t="shared" si="103"/>
        <v/>
      </c>
      <c r="H481" s="18"/>
      <c r="I481" s="15" t="str">
        <f t="shared" si="104"/>
        <v/>
      </c>
      <c r="J481" s="19"/>
      <c r="K481" s="19"/>
      <c r="L481" s="20" t="str">
        <f t="shared" si="105"/>
        <v/>
      </c>
      <c r="M481" s="15" t="str">
        <f t="shared" si="106"/>
        <v/>
      </c>
      <c r="N481" s="113"/>
      <c r="O481" s="21"/>
      <c r="P481" s="21">
        <v>0</v>
      </c>
      <c r="Q481" s="22">
        <f t="shared" si="88"/>
        <v>0</v>
      </c>
      <c r="R481" s="22">
        <f t="shared" si="107"/>
        <v>0</v>
      </c>
      <c r="S481" s="39" t="str">
        <f t="shared" si="108"/>
        <v/>
      </c>
      <c r="T481" s="39" t="str">
        <f t="shared" si="109"/>
        <v/>
      </c>
      <c r="U481" s="39" t="str">
        <f t="shared" si="110"/>
        <v/>
      </c>
    </row>
    <row r="482" spans="2:21" ht="12.75" customHeight="1" x14ac:dyDescent="0.15">
      <c r="B482" s="15" t="str">
        <f t="shared" si="101"/>
        <v/>
      </c>
      <c r="C482" s="15" t="str">
        <f>IF(E482="","",INT((E482-SUM(MOD(DATE(YEAR(E482-MOD(E482-2,7)+3),1,2),{1E+99;7})*{1;-1})+5)/7))</f>
        <v/>
      </c>
      <c r="D482" s="16" t="str">
        <f t="shared" si="102"/>
        <v/>
      </c>
      <c r="E482" s="17"/>
      <c r="F482" s="18"/>
      <c r="G482" s="20" t="str">
        <f t="shared" si="103"/>
        <v/>
      </c>
      <c r="H482" s="18"/>
      <c r="I482" s="15" t="str">
        <f t="shared" si="104"/>
        <v/>
      </c>
      <c r="J482" s="19"/>
      <c r="K482" s="19"/>
      <c r="L482" s="20" t="str">
        <f t="shared" si="105"/>
        <v/>
      </c>
      <c r="M482" s="15" t="str">
        <f t="shared" si="106"/>
        <v/>
      </c>
      <c r="N482" s="113"/>
      <c r="O482" s="21"/>
      <c r="P482" s="21">
        <v>0</v>
      </c>
      <c r="Q482" s="22">
        <f t="shared" ref="Q482:Q545" si="111">IF(ISNUMBER(Q481),IF(ISNUMBER(P482),Q481+P482,0),0)</f>
        <v>0</v>
      </c>
      <c r="R482" s="22">
        <f t="shared" si="107"/>
        <v>0</v>
      </c>
      <c r="S482" s="39" t="str">
        <f t="shared" si="108"/>
        <v/>
      </c>
      <c r="T482" s="39" t="str">
        <f t="shared" si="109"/>
        <v/>
      </c>
      <c r="U482" s="39" t="str">
        <f t="shared" si="110"/>
        <v/>
      </c>
    </row>
    <row r="483" spans="2:21" ht="12.75" customHeight="1" x14ac:dyDescent="0.15">
      <c r="B483" s="15" t="str">
        <f t="shared" si="101"/>
        <v/>
      </c>
      <c r="C483" s="15" t="str">
        <f>IF(E483="","",INT((E483-SUM(MOD(DATE(YEAR(E483-MOD(E483-2,7)+3),1,2),{1E+99;7})*{1;-1})+5)/7))</f>
        <v/>
      </c>
      <c r="D483" s="16" t="str">
        <f t="shared" si="102"/>
        <v/>
      </c>
      <c r="E483" s="17"/>
      <c r="F483" s="18"/>
      <c r="G483" s="20" t="str">
        <f t="shared" si="103"/>
        <v/>
      </c>
      <c r="H483" s="18"/>
      <c r="I483" s="15" t="str">
        <f t="shared" si="104"/>
        <v/>
      </c>
      <c r="J483" s="19"/>
      <c r="K483" s="19"/>
      <c r="L483" s="20" t="str">
        <f t="shared" si="105"/>
        <v/>
      </c>
      <c r="M483" s="15" t="str">
        <f t="shared" si="106"/>
        <v/>
      </c>
      <c r="N483" s="113"/>
      <c r="O483" s="21"/>
      <c r="P483" s="21">
        <v>0</v>
      </c>
      <c r="Q483" s="22">
        <f t="shared" si="111"/>
        <v>0</v>
      </c>
      <c r="R483" s="22">
        <f t="shared" si="107"/>
        <v>0</v>
      </c>
      <c r="S483" s="39" t="str">
        <f t="shared" si="108"/>
        <v/>
      </c>
      <c r="T483" s="39" t="str">
        <f t="shared" si="109"/>
        <v/>
      </c>
      <c r="U483" s="39" t="str">
        <f t="shared" si="110"/>
        <v/>
      </c>
    </row>
    <row r="484" spans="2:21" ht="12.75" customHeight="1" x14ac:dyDescent="0.15">
      <c r="B484" s="15" t="str">
        <f t="shared" si="101"/>
        <v/>
      </c>
      <c r="C484" s="15" t="str">
        <f>IF(E484="","",INT((E484-SUM(MOD(DATE(YEAR(E484-MOD(E484-2,7)+3),1,2),{1E+99;7})*{1;-1})+5)/7))</f>
        <v/>
      </c>
      <c r="D484" s="16" t="str">
        <f t="shared" si="102"/>
        <v/>
      </c>
      <c r="E484" s="17"/>
      <c r="F484" s="18"/>
      <c r="G484" s="20" t="str">
        <f t="shared" si="103"/>
        <v/>
      </c>
      <c r="H484" s="18"/>
      <c r="I484" s="15" t="str">
        <f t="shared" si="104"/>
        <v/>
      </c>
      <c r="J484" s="19"/>
      <c r="K484" s="19"/>
      <c r="L484" s="20" t="str">
        <f t="shared" si="105"/>
        <v/>
      </c>
      <c r="M484" s="15" t="str">
        <f t="shared" si="106"/>
        <v/>
      </c>
      <c r="N484" s="113"/>
      <c r="O484" s="21"/>
      <c r="P484" s="21">
        <v>0</v>
      </c>
      <c r="Q484" s="22">
        <f t="shared" si="111"/>
        <v>0</v>
      </c>
      <c r="R484" s="22">
        <f t="shared" si="107"/>
        <v>0</v>
      </c>
      <c r="S484" s="39" t="str">
        <f t="shared" si="108"/>
        <v/>
      </c>
      <c r="T484" s="39" t="str">
        <f t="shared" si="109"/>
        <v/>
      </c>
      <c r="U484" s="39" t="str">
        <f t="shared" si="110"/>
        <v/>
      </c>
    </row>
    <row r="485" spans="2:21" ht="12.75" customHeight="1" x14ac:dyDescent="0.15">
      <c r="B485" s="15" t="str">
        <f t="shared" si="101"/>
        <v/>
      </c>
      <c r="C485" s="15" t="str">
        <f>IF(E485="","",INT((E485-SUM(MOD(DATE(YEAR(E485-MOD(E485-2,7)+3),1,2),{1E+99;7})*{1;-1})+5)/7))</f>
        <v/>
      </c>
      <c r="D485" s="16" t="str">
        <f t="shared" si="102"/>
        <v/>
      </c>
      <c r="E485" s="17"/>
      <c r="F485" s="18"/>
      <c r="G485" s="20" t="str">
        <f t="shared" si="103"/>
        <v/>
      </c>
      <c r="H485" s="18"/>
      <c r="I485" s="15" t="str">
        <f t="shared" si="104"/>
        <v/>
      </c>
      <c r="J485" s="19"/>
      <c r="K485" s="19"/>
      <c r="L485" s="20" t="str">
        <f t="shared" si="105"/>
        <v/>
      </c>
      <c r="M485" s="15" t="str">
        <f t="shared" si="106"/>
        <v/>
      </c>
      <c r="N485" s="113"/>
      <c r="O485" s="21"/>
      <c r="P485" s="21">
        <v>0</v>
      </c>
      <c r="Q485" s="22">
        <f t="shared" si="111"/>
        <v>0</v>
      </c>
      <c r="R485" s="22">
        <f t="shared" si="107"/>
        <v>0</v>
      </c>
      <c r="S485" s="39" t="str">
        <f t="shared" si="108"/>
        <v/>
      </c>
      <c r="T485" s="39" t="str">
        <f t="shared" si="109"/>
        <v/>
      </c>
      <c r="U485" s="39" t="str">
        <f t="shared" si="110"/>
        <v/>
      </c>
    </row>
    <row r="486" spans="2:21" ht="12.75" customHeight="1" x14ac:dyDescent="0.15">
      <c r="B486" s="15" t="str">
        <f t="shared" si="101"/>
        <v/>
      </c>
      <c r="C486" s="15" t="str">
        <f>IF(E486="","",INT((E486-SUM(MOD(DATE(YEAR(E486-MOD(E486-2,7)+3),1,2),{1E+99;7})*{1;-1})+5)/7))</f>
        <v/>
      </c>
      <c r="D486" s="16" t="str">
        <f t="shared" si="102"/>
        <v/>
      </c>
      <c r="E486" s="17"/>
      <c r="F486" s="18"/>
      <c r="G486" s="20" t="str">
        <f t="shared" si="103"/>
        <v/>
      </c>
      <c r="H486" s="18"/>
      <c r="I486" s="15" t="str">
        <f t="shared" si="104"/>
        <v/>
      </c>
      <c r="J486" s="19"/>
      <c r="K486" s="19"/>
      <c r="L486" s="20" t="str">
        <f t="shared" si="105"/>
        <v/>
      </c>
      <c r="M486" s="15" t="str">
        <f t="shared" si="106"/>
        <v/>
      </c>
      <c r="N486" s="113"/>
      <c r="O486" s="21"/>
      <c r="P486" s="21">
        <v>0</v>
      </c>
      <c r="Q486" s="22">
        <f t="shared" si="111"/>
        <v>0</v>
      </c>
      <c r="R486" s="22">
        <f t="shared" si="107"/>
        <v>0</v>
      </c>
      <c r="S486" s="39" t="str">
        <f t="shared" si="108"/>
        <v/>
      </c>
      <c r="T486" s="39" t="str">
        <f t="shared" si="109"/>
        <v/>
      </c>
      <c r="U486" s="39" t="str">
        <f t="shared" si="110"/>
        <v/>
      </c>
    </row>
    <row r="487" spans="2:21" ht="12.75" customHeight="1" x14ac:dyDescent="0.15">
      <c r="B487" s="15" t="str">
        <f t="shared" si="101"/>
        <v/>
      </c>
      <c r="C487" s="15" t="str">
        <f>IF(E487="","",INT((E487-SUM(MOD(DATE(YEAR(E487-MOD(E487-2,7)+3),1,2),{1E+99;7})*{1;-1})+5)/7))</f>
        <v/>
      </c>
      <c r="D487" s="16" t="str">
        <f t="shared" si="102"/>
        <v/>
      </c>
      <c r="E487" s="17"/>
      <c r="F487" s="18"/>
      <c r="G487" s="20" t="str">
        <f t="shared" si="103"/>
        <v/>
      </c>
      <c r="H487" s="18"/>
      <c r="I487" s="15" t="str">
        <f t="shared" si="104"/>
        <v/>
      </c>
      <c r="J487" s="19"/>
      <c r="K487" s="19"/>
      <c r="L487" s="20" t="str">
        <f t="shared" si="105"/>
        <v/>
      </c>
      <c r="M487" s="15" t="str">
        <f t="shared" si="106"/>
        <v/>
      </c>
      <c r="N487" s="113"/>
      <c r="O487" s="21"/>
      <c r="P487" s="21">
        <v>0</v>
      </c>
      <c r="Q487" s="22">
        <f t="shared" si="111"/>
        <v>0</v>
      </c>
      <c r="R487" s="22">
        <f t="shared" si="107"/>
        <v>0</v>
      </c>
      <c r="S487" s="39" t="str">
        <f t="shared" si="108"/>
        <v/>
      </c>
      <c r="T487" s="39" t="str">
        <f t="shared" si="109"/>
        <v/>
      </c>
      <c r="U487" s="39" t="str">
        <f t="shared" si="110"/>
        <v/>
      </c>
    </row>
    <row r="488" spans="2:21" ht="12.75" customHeight="1" x14ac:dyDescent="0.15">
      <c r="B488" s="15" t="str">
        <f t="shared" si="101"/>
        <v/>
      </c>
      <c r="C488" s="15" t="str">
        <f>IF(E488="","",INT((E488-SUM(MOD(DATE(YEAR(E488-MOD(E488-2,7)+3),1,2),{1E+99;7})*{1;-1})+5)/7))</f>
        <v/>
      </c>
      <c r="D488" s="16" t="str">
        <f t="shared" si="102"/>
        <v/>
      </c>
      <c r="E488" s="17"/>
      <c r="F488" s="18"/>
      <c r="G488" s="20" t="str">
        <f t="shared" si="103"/>
        <v/>
      </c>
      <c r="H488" s="18"/>
      <c r="I488" s="15" t="str">
        <f t="shared" si="104"/>
        <v/>
      </c>
      <c r="J488" s="19"/>
      <c r="K488" s="19"/>
      <c r="L488" s="20" t="str">
        <f t="shared" si="105"/>
        <v/>
      </c>
      <c r="M488" s="15" t="str">
        <f t="shared" si="106"/>
        <v/>
      </c>
      <c r="N488" s="113"/>
      <c r="O488" s="21"/>
      <c r="P488" s="21">
        <v>0</v>
      </c>
      <c r="Q488" s="22">
        <f t="shared" si="111"/>
        <v>0</v>
      </c>
      <c r="R488" s="22">
        <f t="shared" si="107"/>
        <v>0</v>
      </c>
      <c r="S488" s="39" t="str">
        <f t="shared" si="108"/>
        <v/>
      </c>
      <c r="T488" s="39" t="str">
        <f t="shared" si="109"/>
        <v/>
      </c>
      <c r="U488" s="39" t="str">
        <f t="shared" si="110"/>
        <v/>
      </c>
    </row>
    <row r="489" spans="2:21" ht="12.75" customHeight="1" x14ac:dyDescent="0.15">
      <c r="B489" s="15" t="str">
        <f t="shared" si="101"/>
        <v/>
      </c>
      <c r="C489" s="15" t="str">
        <f>IF(E489="","",INT((E489-SUM(MOD(DATE(YEAR(E489-MOD(E489-2,7)+3),1,2),{1E+99;7})*{1;-1})+5)/7))</f>
        <v/>
      </c>
      <c r="D489" s="16" t="str">
        <f t="shared" si="102"/>
        <v/>
      </c>
      <c r="E489" s="17"/>
      <c r="F489" s="18"/>
      <c r="G489" s="20" t="str">
        <f t="shared" si="103"/>
        <v/>
      </c>
      <c r="H489" s="18"/>
      <c r="I489" s="15" t="str">
        <f t="shared" si="104"/>
        <v/>
      </c>
      <c r="J489" s="19"/>
      <c r="K489" s="19"/>
      <c r="L489" s="20" t="str">
        <f t="shared" si="105"/>
        <v/>
      </c>
      <c r="M489" s="15" t="str">
        <f t="shared" si="106"/>
        <v/>
      </c>
      <c r="N489" s="113"/>
      <c r="O489" s="21"/>
      <c r="P489" s="21">
        <v>0</v>
      </c>
      <c r="Q489" s="22">
        <f t="shared" si="111"/>
        <v>0</v>
      </c>
      <c r="R489" s="22">
        <f t="shared" si="107"/>
        <v>0</v>
      </c>
      <c r="S489" s="39" t="str">
        <f t="shared" si="108"/>
        <v/>
      </c>
      <c r="T489" s="39" t="str">
        <f t="shared" si="109"/>
        <v/>
      </c>
      <c r="U489" s="39" t="str">
        <f t="shared" si="110"/>
        <v/>
      </c>
    </row>
    <row r="490" spans="2:21" ht="12.75" customHeight="1" x14ac:dyDescent="0.15">
      <c r="B490" s="15" t="str">
        <f t="shared" si="101"/>
        <v/>
      </c>
      <c r="C490" s="15" t="str">
        <f>IF(E490="","",INT((E490-SUM(MOD(DATE(YEAR(E490-MOD(E490-2,7)+3),1,2),{1E+99;7})*{1;-1})+5)/7))</f>
        <v/>
      </c>
      <c r="D490" s="16" t="str">
        <f t="shared" si="102"/>
        <v/>
      </c>
      <c r="E490" s="17"/>
      <c r="F490" s="18"/>
      <c r="G490" s="20" t="str">
        <f t="shared" si="103"/>
        <v/>
      </c>
      <c r="H490" s="18"/>
      <c r="I490" s="15" t="str">
        <f t="shared" si="104"/>
        <v/>
      </c>
      <c r="J490" s="19"/>
      <c r="K490" s="19"/>
      <c r="L490" s="20" t="str">
        <f t="shared" si="105"/>
        <v/>
      </c>
      <c r="M490" s="15" t="str">
        <f t="shared" si="106"/>
        <v/>
      </c>
      <c r="N490" s="113"/>
      <c r="O490" s="21"/>
      <c r="P490" s="21">
        <v>0</v>
      </c>
      <c r="Q490" s="22">
        <f t="shared" si="111"/>
        <v>0</v>
      </c>
      <c r="R490" s="22">
        <f t="shared" si="107"/>
        <v>0</v>
      </c>
      <c r="S490" s="39" t="str">
        <f t="shared" si="108"/>
        <v/>
      </c>
      <c r="T490" s="39" t="str">
        <f t="shared" si="109"/>
        <v/>
      </c>
      <c r="U490" s="39" t="str">
        <f t="shared" si="110"/>
        <v/>
      </c>
    </row>
    <row r="491" spans="2:21" ht="12.75" customHeight="1" x14ac:dyDescent="0.15">
      <c r="B491" s="15" t="str">
        <f t="shared" si="101"/>
        <v/>
      </c>
      <c r="C491" s="15" t="str">
        <f>IF(E491="","",INT((E491-SUM(MOD(DATE(YEAR(E491-MOD(E491-2,7)+3),1,2),{1E+99;7})*{1;-1})+5)/7))</f>
        <v/>
      </c>
      <c r="D491" s="16" t="str">
        <f t="shared" si="102"/>
        <v/>
      </c>
      <c r="E491" s="17"/>
      <c r="F491" s="18"/>
      <c r="G491" s="20" t="str">
        <f t="shared" si="103"/>
        <v/>
      </c>
      <c r="H491" s="18"/>
      <c r="I491" s="15" t="str">
        <f t="shared" si="104"/>
        <v/>
      </c>
      <c r="J491" s="19"/>
      <c r="K491" s="19"/>
      <c r="L491" s="20" t="str">
        <f t="shared" si="105"/>
        <v/>
      </c>
      <c r="M491" s="15" t="str">
        <f t="shared" si="106"/>
        <v/>
      </c>
      <c r="N491" s="113"/>
      <c r="O491" s="21"/>
      <c r="P491" s="21">
        <v>0</v>
      </c>
      <c r="Q491" s="22">
        <f t="shared" si="111"/>
        <v>0</v>
      </c>
      <c r="R491" s="22">
        <f t="shared" si="107"/>
        <v>0</v>
      </c>
      <c r="S491" s="39" t="str">
        <f t="shared" si="108"/>
        <v/>
      </c>
      <c r="T491" s="39" t="str">
        <f t="shared" si="109"/>
        <v/>
      </c>
      <c r="U491" s="39" t="str">
        <f t="shared" si="110"/>
        <v/>
      </c>
    </row>
    <row r="492" spans="2:21" ht="12.75" customHeight="1" x14ac:dyDescent="0.15">
      <c r="B492" s="15" t="str">
        <f t="shared" si="101"/>
        <v/>
      </c>
      <c r="C492" s="15" t="str">
        <f>IF(E492="","",INT((E492-SUM(MOD(DATE(YEAR(E492-MOD(E492-2,7)+3),1,2),{1E+99;7})*{1;-1})+5)/7))</f>
        <v/>
      </c>
      <c r="D492" s="16" t="str">
        <f t="shared" si="102"/>
        <v/>
      </c>
      <c r="E492" s="17"/>
      <c r="F492" s="18"/>
      <c r="G492" s="20" t="str">
        <f t="shared" si="103"/>
        <v/>
      </c>
      <c r="H492" s="18"/>
      <c r="I492" s="15" t="str">
        <f t="shared" si="104"/>
        <v/>
      </c>
      <c r="J492" s="19"/>
      <c r="K492" s="19"/>
      <c r="L492" s="20" t="str">
        <f t="shared" si="105"/>
        <v/>
      </c>
      <c r="M492" s="15" t="str">
        <f t="shared" si="106"/>
        <v/>
      </c>
      <c r="N492" s="113"/>
      <c r="O492" s="21"/>
      <c r="P492" s="21">
        <v>0</v>
      </c>
      <c r="Q492" s="22">
        <f t="shared" si="111"/>
        <v>0</v>
      </c>
      <c r="R492" s="22">
        <f t="shared" si="107"/>
        <v>0</v>
      </c>
      <c r="S492" s="39" t="str">
        <f t="shared" si="108"/>
        <v/>
      </c>
      <c r="T492" s="39" t="str">
        <f t="shared" si="109"/>
        <v/>
      </c>
      <c r="U492" s="39" t="str">
        <f t="shared" si="110"/>
        <v/>
      </c>
    </row>
    <row r="493" spans="2:21" ht="12.75" customHeight="1" x14ac:dyDescent="0.15">
      <c r="B493" s="15" t="str">
        <f t="shared" si="101"/>
        <v/>
      </c>
      <c r="C493" s="15" t="str">
        <f>IF(E493="","",INT((E493-SUM(MOD(DATE(YEAR(E493-MOD(E493-2,7)+3),1,2),{1E+99;7})*{1;-1})+5)/7))</f>
        <v/>
      </c>
      <c r="D493" s="16" t="str">
        <f t="shared" si="102"/>
        <v/>
      </c>
      <c r="E493" s="17"/>
      <c r="F493" s="18"/>
      <c r="G493" s="20" t="str">
        <f t="shared" si="103"/>
        <v/>
      </c>
      <c r="H493" s="18"/>
      <c r="I493" s="15" t="str">
        <f t="shared" si="104"/>
        <v/>
      </c>
      <c r="J493" s="19"/>
      <c r="K493" s="19"/>
      <c r="L493" s="20" t="str">
        <f t="shared" si="105"/>
        <v/>
      </c>
      <c r="M493" s="15" t="str">
        <f t="shared" si="106"/>
        <v/>
      </c>
      <c r="N493" s="113"/>
      <c r="O493" s="21"/>
      <c r="P493" s="21">
        <v>0</v>
      </c>
      <c r="Q493" s="22">
        <f t="shared" si="111"/>
        <v>0</v>
      </c>
      <c r="R493" s="22">
        <f t="shared" si="107"/>
        <v>0</v>
      </c>
      <c r="S493" s="39" t="str">
        <f t="shared" si="108"/>
        <v/>
      </c>
      <c r="T493" s="39" t="str">
        <f t="shared" si="109"/>
        <v/>
      </c>
      <c r="U493" s="39" t="str">
        <f t="shared" si="110"/>
        <v/>
      </c>
    </row>
    <row r="494" spans="2:21" ht="12.75" customHeight="1" x14ac:dyDescent="0.15">
      <c r="B494" s="15" t="str">
        <f t="shared" si="101"/>
        <v/>
      </c>
      <c r="C494" s="15" t="str">
        <f>IF(E494="","",INT((E494-SUM(MOD(DATE(YEAR(E494-MOD(E494-2,7)+3),1,2),{1E+99;7})*{1;-1})+5)/7))</f>
        <v/>
      </c>
      <c r="D494" s="16" t="str">
        <f t="shared" si="102"/>
        <v/>
      </c>
      <c r="E494" s="17"/>
      <c r="F494" s="18"/>
      <c r="G494" s="20" t="str">
        <f t="shared" si="103"/>
        <v/>
      </c>
      <c r="H494" s="18"/>
      <c r="I494" s="15" t="str">
        <f t="shared" si="104"/>
        <v/>
      </c>
      <c r="J494" s="19"/>
      <c r="K494" s="19"/>
      <c r="L494" s="20" t="str">
        <f t="shared" si="105"/>
        <v/>
      </c>
      <c r="M494" s="15" t="str">
        <f t="shared" si="106"/>
        <v/>
      </c>
      <c r="N494" s="113"/>
      <c r="O494" s="21"/>
      <c r="P494" s="21">
        <v>0</v>
      </c>
      <c r="Q494" s="22">
        <f t="shared" si="111"/>
        <v>0</v>
      </c>
      <c r="R494" s="22">
        <f t="shared" si="107"/>
        <v>0</v>
      </c>
      <c r="S494" s="39" t="str">
        <f t="shared" si="108"/>
        <v/>
      </c>
      <c r="T494" s="39" t="str">
        <f t="shared" si="109"/>
        <v/>
      </c>
      <c r="U494" s="39" t="str">
        <f t="shared" si="110"/>
        <v/>
      </c>
    </row>
    <row r="495" spans="2:21" ht="12.75" customHeight="1" x14ac:dyDescent="0.15">
      <c r="B495" s="15" t="str">
        <f t="shared" si="101"/>
        <v/>
      </c>
      <c r="C495" s="15" t="str">
        <f>IF(E495="","",INT((E495-SUM(MOD(DATE(YEAR(E495-MOD(E495-2,7)+3),1,2),{1E+99;7})*{1;-1})+5)/7))</f>
        <v/>
      </c>
      <c r="D495" s="16" t="str">
        <f t="shared" si="102"/>
        <v/>
      </c>
      <c r="E495" s="17"/>
      <c r="F495" s="18"/>
      <c r="G495" s="20" t="str">
        <f t="shared" si="103"/>
        <v/>
      </c>
      <c r="H495" s="18"/>
      <c r="I495" s="15" t="str">
        <f t="shared" si="104"/>
        <v/>
      </c>
      <c r="J495" s="19"/>
      <c r="K495" s="19"/>
      <c r="L495" s="20" t="str">
        <f t="shared" si="105"/>
        <v/>
      </c>
      <c r="M495" s="15" t="str">
        <f t="shared" si="106"/>
        <v/>
      </c>
      <c r="N495" s="113"/>
      <c r="O495" s="21"/>
      <c r="P495" s="21">
        <v>0</v>
      </c>
      <c r="Q495" s="22">
        <f t="shared" si="111"/>
        <v>0</v>
      </c>
      <c r="R495" s="22">
        <f t="shared" si="107"/>
        <v>0</v>
      </c>
      <c r="S495" s="39" t="str">
        <f t="shared" si="108"/>
        <v/>
      </c>
      <c r="T495" s="39" t="str">
        <f t="shared" si="109"/>
        <v/>
      </c>
      <c r="U495" s="39" t="str">
        <f t="shared" si="110"/>
        <v/>
      </c>
    </row>
    <row r="496" spans="2:21" ht="12.75" customHeight="1" x14ac:dyDescent="0.15">
      <c r="B496" s="15" t="str">
        <f t="shared" si="101"/>
        <v/>
      </c>
      <c r="C496" s="15" t="str">
        <f>IF(E496="","",INT((E496-SUM(MOD(DATE(YEAR(E496-MOD(E496-2,7)+3),1,2),{1E+99;7})*{1;-1})+5)/7))</f>
        <v/>
      </c>
      <c r="D496" s="16" t="str">
        <f t="shared" si="102"/>
        <v/>
      </c>
      <c r="E496" s="17"/>
      <c r="F496" s="18"/>
      <c r="G496" s="20" t="str">
        <f t="shared" si="103"/>
        <v/>
      </c>
      <c r="H496" s="18"/>
      <c r="I496" s="15" t="str">
        <f t="shared" si="104"/>
        <v/>
      </c>
      <c r="J496" s="19"/>
      <c r="K496" s="19"/>
      <c r="L496" s="20" t="str">
        <f t="shared" si="105"/>
        <v/>
      </c>
      <c r="M496" s="15" t="str">
        <f t="shared" si="106"/>
        <v/>
      </c>
      <c r="N496" s="113"/>
      <c r="O496" s="21"/>
      <c r="P496" s="21">
        <v>0</v>
      </c>
      <c r="Q496" s="22">
        <f t="shared" si="111"/>
        <v>0</v>
      </c>
      <c r="R496" s="22">
        <f t="shared" si="107"/>
        <v>0</v>
      </c>
      <c r="S496" s="39" t="str">
        <f t="shared" si="108"/>
        <v/>
      </c>
      <c r="T496" s="39" t="str">
        <f t="shared" si="109"/>
        <v/>
      </c>
      <c r="U496" s="39" t="str">
        <f t="shared" si="110"/>
        <v/>
      </c>
    </row>
    <row r="497" spans="2:21" ht="12.75" customHeight="1" x14ac:dyDescent="0.15">
      <c r="B497" s="15" t="str">
        <f t="shared" si="101"/>
        <v/>
      </c>
      <c r="C497" s="15" t="str">
        <f>IF(E497="","",INT((E497-SUM(MOD(DATE(YEAR(E497-MOD(E497-2,7)+3),1,2),{1E+99;7})*{1;-1})+5)/7))</f>
        <v/>
      </c>
      <c r="D497" s="16" t="str">
        <f t="shared" si="102"/>
        <v/>
      </c>
      <c r="E497" s="17"/>
      <c r="F497" s="18"/>
      <c r="G497" s="20" t="str">
        <f t="shared" si="103"/>
        <v/>
      </c>
      <c r="H497" s="18"/>
      <c r="I497" s="15" t="str">
        <f t="shared" si="104"/>
        <v/>
      </c>
      <c r="J497" s="19"/>
      <c r="K497" s="19"/>
      <c r="L497" s="20" t="str">
        <f t="shared" si="105"/>
        <v/>
      </c>
      <c r="M497" s="15" t="str">
        <f t="shared" si="106"/>
        <v/>
      </c>
      <c r="N497" s="113"/>
      <c r="O497" s="21"/>
      <c r="P497" s="21">
        <v>0</v>
      </c>
      <c r="Q497" s="22">
        <f t="shared" si="111"/>
        <v>0</v>
      </c>
      <c r="R497" s="22">
        <f t="shared" si="107"/>
        <v>0</v>
      </c>
      <c r="S497" s="39" t="str">
        <f t="shared" si="108"/>
        <v/>
      </c>
      <c r="T497" s="39" t="str">
        <f t="shared" si="109"/>
        <v/>
      </c>
      <c r="U497" s="39" t="str">
        <f t="shared" si="110"/>
        <v/>
      </c>
    </row>
    <row r="498" spans="2:21" ht="12.75" customHeight="1" x14ac:dyDescent="0.15">
      <c r="B498" s="15" t="str">
        <f t="shared" si="101"/>
        <v/>
      </c>
      <c r="C498" s="15" t="str">
        <f>IF(E498="","",INT((E498-SUM(MOD(DATE(YEAR(E498-MOD(E498-2,7)+3),1,2),{1E+99;7})*{1;-1})+5)/7))</f>
        <v/>
      </c>
      <c r="D498" s="16" t="str">
        <f t="shared" si="102"/>
        <v/>
      </c>
      <c r="E498" s="17"/>
      <c r="F498" s="18"/>
      <c r="G498" s="20" t="str">
        <f t="shared" si="103"/>
        <v/>
      </c>
      <c r="H498" s="18"/>
      <c r="I498" s="15" t="str">
        <f t="shared" si="104"/>
        <v/>
      </c>
      <c r="J498" s="19"/>
      <c r="K498" s="19"/>
      <c r="L498" s="20" t="str">
        <f t="shared" si="105"/>
        <v/>
      </c>
      <c r="M498" s="15" t="str">
        <f t="shared" si="106"/>
        <v/>
      </c>
      <c r="N498" s="113"/>
      <c r="O498" s="21"/>
      <c r="P498" s="21">
        <v>0</v>
      </c>
      <c r="Q498" s="22">
        <f t="shared" si="111"/>
        <v>0</v>
      </c>
      <c r="R498" s="22">
        <f t="shared" si="107"/>
        <v>0</v>
      </c>
      <c r="S498" s="39" t="str">
        <f t="shared" si="108"/>
        <v/>
      </c>
      <c r="T498" s="39" t="str">
        <f t="shared" si="109"/>
        <v/>
      </c>
      <c r="U498" s="39" t="str">
        <f t="shared" si="110"/>
        <v/>
      </c>
    </row>
    <row r="499" spans="2:21" ht="12.75" customHeight="1" x14ac:dyDescent="0.15">
      <c r="B499" s="15" t="str">
        <f t="shared" si="101"/>
        <v/>
      </c>
      <c r="C499" s="15" t="str">
        <f>IF(E499="","",INT((E499-SUM(MOD(DATE(YEAR(E499-MOD(E499-2,7)+3),1,2),{1E+99;7})*{1;-1})+5)/7))</f>
        <v/>
      </c>
      <c r="D499" s="16" t="str">
        <f t="shared" si="102"/>
        <v/>
      </c>
      <c r="E499" s="17"/>
      <c r="F499" s="18"/>
      <c r="G499" s="20" t="str">
        <f t="shared" si="103"/>
        <v/>
      </c>
      <c r="H499" s="18"/>
      <c r="I499" s="15" t="str">
        <f t="shared" si="104"/>
        <v/>
      </c>
      <c r="J499" s="19"/>
      <c r="K499" s="19"/>
      <c r="L499" s="20" t="str">
        <f t="shared" si="105"/>
        <v/>
      </c>
      <c r="M499" s="15" t="str">
        <f t="shared" si="106"/>
        <v/>
      </c>
      <c r="N499" s="113"/>
      <c r="O499" s="21"/>
      <c r="P499" s="21">
        <v>0</v>
      </c>
      <c r="Q499" s="22">
        <f t="shared" si="111"/>
        <v>0</v>
      </c>
      <c r="R499" s="22">
        <f t="shared" si="107"/>
        <v>0</v>
      </c>
      <c r="S499" s="39" t="str">
        <f t="shared" si="108"/>
        <v/>
      </c>
      <c r="T499" s="39" t="str">
        <f t="shared" si="109"/>
        <v/>
      </c>
      <c r="U499" s="39" t="str">
        <f t="shared" si="110"/>
        <v/>
      </c>
    </row>
    <row r="500" spans="2:21" ht="12.75" customHeight="1" x14ac:dyDescent="0.15">
      <c r="B500" s="15" t="str">
        <f t="shared" si="101"/>
        <v/>
      </c>
      <c r="C500" s="15" t="str">
        <f>IF(E500="","",INT((E500-SUM(MOD(DATE(YEAR(E500-MOD(E500-2,7)+3),1,2),{1E+99;7})*{1;-1})+5)/7))</f>
        <v/>
      </c>
      <c r="D500" s="16" t="str">
        <f t="shared" si="102"/>
        <v/>
      </c>
      <c r="E500" s="17"/>
      <c r="F500" s="18"/>
      <c r="G500" s="20" t="str">
        <f t="shared" si="103"/>
        <v/>
      </c>
      <c r="H500" s="18"/>
      <c r="I500" s="15" t="str">
        <f t="shared" si="104"/>
        <v/>
      </c>
      <c r="J500" s="19"/>
      <c r="K500" s="19"/>
      <c r="L500" s="20" t="str">
        <f t="shared" si="105"/>
        <v/>
      </c>
      <c r="M500" s="15" t="str">
        <f t="shared" si="106"/>
        <v/>
      </c>
      <c r="N500" s="113"/>
      <c r="O500" s="21"/>
      <c r="P500" s="21">
        <v>0</v>
      </c>
      <c r="Q500" s="22">
        <f t="shared" si="111"/>
        <v>0</v>
      </c>
      <c r="R500" s="22">
        <f t="shared" si="107"/>
        <v>0</v>
      </c>
      <c r="S500" s="39" t="str">
        <f t="shared" si="108"/>
        <v/>
      </c>
      <c r="T500" s="39" t="str">
        <f t="shared" si="109"/>
        <v/>
      </c>
      <c r="U500" s="39" t="str">
        <f t="shared" si="110"/>
        <v/>
      </c>
    </row>
    <row r="501" spans="2:21" ht="12.75" customHeight="1" x14ac:dyDescent="0.15">
      <c r="B501" s="15" t="str">
        <f t="shared" si="101"/>
        <v/>
      </c>
      <c r="C501" s="15" t="str">
        <f>IF(E501="","",INT((E501-SUM(MOD(DATE(YEAR(E501-MOD(E501-2,7)+3),1,2),{1E+99;7})*{1;-1})+5)/7))</f>
        <v/>
      </c>
      <c r="D501" s="16" t="str">
        <f t="shared" si="102"/>
        <v/>
      </c>
      <c r="E501" s="17"/>
      <c r="F501" s="18"/>
      <c r="G501" s="20" t="str">
        <f t="shared" si="103"/>
        <v/>
      </c>
      <c r="H501" s="18"/>
      <c r="I501" s="15" t="str">
        <f t="shared" si="104"/>
        <v/>
      </c>
      <c r="J501" s="19"/>
      <c r="K501" s="19"/>
      <c r="L501" s="20" t="str">
        <f t="shared" si="105"/>
        <v/>
      </c>
      <c r="M501" s="15" t="str">
        <f t="shared" si="106"/>
        <v/>
      </c>
      <c r="N501" s="113"/>
      <c r="O501" s="21"/>
      <c r="P501" s="21">
        <v>0</v>
      </c>
      <c r="Q501" s="22">
        <f t="shared" si="111"/>
        <v>0</v>
      </c>
      <c r="R501" s="22">
        <f t="shared" si="107"/>
        <v>0</v>
      </c>
      <c r="S501" s="39" t="str">
        <f t="shared" si="108"/>
        <v/>
      </c>
      <c r="T501" s="39" t="str">
        <f t="shared" si="109"/>
        <v/>
      </c>
      <c r="U501" s="39" t="str">
        <f t="shared" si="110"/>
        <v/>
      </c>
    </row>
    <row r="502" spans="2:21" ht="12.75" customHeight="1" x14ac:dyDescent="0.15">
      <c r="B502" s="15" t="str">
        <f t="shared" si="101"/>
        <v/>
      </c>
      <c r="C502" s="15" t="str">
        <f>IF(E502="","",INT((E502-SUM(MOD(DATE(YEAR(E502-MOD(E502-2,7)+3),1,2),{1E+99;7})*{1;-1})+5)/7))</f>
        <v/>
      </c>
      <c r="D502" s="16" t="str">
        <f t="shared" si="102"/>
        <v/>
      </c>
      <c r="E502" s="17"/>
      <c r="F502" s="18"/>
      <c r="G502" s="20" t="str">
        <f t="shared" si="103"/>
        <v/>
      </c>
      <c r="H502" s="18"/>
      <c r="I502" s="15" t="str">
        <f t="shared" si="104"/>
        <v/>
      </c>
      <c r="J502" s="19"/>
      <c r="K502" s="19"/>
      <c r="L502" s="20" t="str">
        <f t="shared" si="105"/>
        <v/>
      </c>
      <c r="M502" s="15" t="str">
        <f t="shared" si="106"/>
        <v/>
      </c>
      <c r="N502" s="113"/>
      <c r="O502" s="21"/>
      <c r="P502" s="21">
        <v>0</v>
      </c>
      <c r="Q502" s="22">
        <f t="shared" si="111"/>
        <v>0</v>
      </c>
      <c r="R502" s="22">
        <f t="shared" si="107"/>
        <v>0</v>
      </c>
      <c r="S502" s="39" t="str">
        <f t="shared" si="108"/>
        <v/>
      </c>
      <c r="T502" s="39" t="str">
        <f t="shared" si="109"/>
        <v/>
      </c>
      <c r="U502" s="39" t="str">
        <f t="shared" si="110"/>
        <v/>
      </c>
    </row>
    <row r="503" spans="2:21" ht="12.75" customHeight="1" x14ac:dyDescent="0.15">
      <c r="B503" s="15" t="str">
        <f t="shared" si="101"/>
        <v/>
      </c>
      <c r="C503" s="15" t="str">
        <f>IF(E503="","",INT((E503-SUM(MOD(DATE(YEAR(E503-MOD(E503-2,7)+3),1,2),{1E+99;7})*{1;-1})+5)/7))</f>
        <v/>
      </c>
      <c r="D503" s="16" t="str">
        <f t="shared" si="102"/>
        <v/>
      </c>
      <c r="E503" s="17"/>
      <c r="F503" s="18"/>
      <c r="G503" s="20" t="str">
        <f t="shared" si="103"/>
        <v/>
      </c>
      <c r="H503" s="18"/>
      <c r="I503" s="15" t="str">
        <f t="shared" si="104"/>
        <v/>
      </c>
      <c r="J503" s="19"/>
      <c r="K503" s="19"/>
      <c r="L503" s="20" t="str">
        <f t="shared" si="105"/>
        <v/>
      </c>
      <c r="M503" s="15" t="str">
        <f t="shared" si="106"/>
        <v/>
      </c>
      <c r="N503" s="113"/>
      <c r="O503" s="21"/>
      <c r="P503" s="21">
        <v>0</v>
      </c>
      <c r="Q503" s="22">
        <f t="shared" si="111"/>
        <v>0</v>
      </c>
      <c r="R503" s="22">
        <f t="shared" si="107"/>
        <v>0</v>
      </c>
      <c r="S503" s="39" t="str">
        <f t="shared" si="108"/>
        <v/>
      </c>
      <c r="T503" s="39" t="str">
        <f t="shared" si="109"/>
        <v/>
      </c>
      <c r="U503" s="39" t="str">
        <f t="shared" si="110"/>
        <v/>
      </c>
    </row>
    <row r="504" spans="2:21" ht="12.75" customHeight="1" x14ac:dyDescent="0.15">
      <c r="B504" s="15" t="str">
        <f t="shared" si="101"/>
        <v/>
      </c>
      <c r="C504" s="15" t="str">
        <f>IF(E504="","",INT((E504-SUM(MOD(DATE(YEAR(E504-MOD(E504-2,7)+3),1,2),{1E+99;7})*{1;-1})+5)/7))</f>
        <v/>
      </c>
      <c r="D504" s="16" t="str">
        <f t="shared" si="102"/>
        <v/>
      </c>
      <c r="E504" s="17"/>
      <c r="F504" s="18"/>
      <c r="G504" s="20" t="str">
        <f t="shared" si="103"/>
        <v/>
      </c>
      <c r="H504" s="18"/>
      <c r="I504" s="15" t="str">
        <f t="shared" si="104"/>
        <v/>
      </c>
      <c r="J504" s="19"/>
      <c r="K504" s="19"/>
      <c r="L504" s="20" t="str">
        <f t="shared" si="105"/>
        <v/>
      </c>
      <c r="M504" s="15" t="str">
        <f t="shared" si="106"/>
        <v/>
      </c>
      <c r="N504" s="113"/>
      <c r="O504" s="21"/>
      <c r="P504" s="21">
        <v>0</v>
      </c>
      <c r="Q504" s="22">
        <f t="shared" si="111"/>
        <v>0</v>
      </c>
      <c r="R504" s="22">
        <f t="shared" si="107"/>
        <v>0</v>
      </c>
      <c r="S504" s="39" t="str">
        <f t="shared" si="108"/>
        <v/>
      </c>
      <c r="T504" s="39" t="str">
        <f t="shared" si="109"/>
        <v/>
      </c>
      <c r="U504" s="39" t="str">
        <f t="shared" si="110"/>
        <v/>
      </c>
    </row>
    <row r="505" spans="2:21" ht="12.75" customHeight="1" x14ac:dyDescent="0.15">
      <c r="B505" s="15" t="str">
        <f t="shared" si="101"/>
        <v/>
      </c>
      <c r="C505" s="15" t="str">
        <f>IF(E505="","",INT((E505-SUM(MOD(DATE(YEAR(E505-MOD(E505-2,7)+3),1,2),{1E+99;7})*{1;-1})+5)/7))</f>
        <v/>
      </c>
      <c r="D505" s="16" t="str">
        <f t="shared" si="102"/>
        <v/>
      </c>
      <c r="E505" s="17"/>
      <c r="F505" s="18"/>
      <c r="G505" s="20" t="str">
        <f t="shared" si="103"/>
        <v/>
      </c>
      <c r="H505" s="18"/>
      <c r="I505" s="15" t="str">
        <f t="shared" si="104"/>
        <v/>
      </c>
      <c r="J505" s="19"/>
      <c r="K505" s="19"/>
      <c r="L505" s="20" t="str">
        <f t="shared" si="105"/>
        <v/>
      </c>
      <c r="M505" s="15" t="str">
        <f t="shared" si="106"/>
        <v/>
      </c>
      <c r="N505" s="113"/>
      <c r="O505" s="21"/>
      <c r="P505" s="21">
        <v>0</v>
      </c>
      <c r="Q505" s="22">
        <f t="shared" si="111"/>
        <v>0</v>
      </c>
      <c r="R505" s="22">
        <f t="shared" si="107"/>
        <v>0</v>
      </c>
      <c r="S505" s="39" t="str">
        <f t="shared" si="108"/>
        <v/>
      </c>
      <c r="T505" s="39" t="str">
        <f t="shared" si="109"/>
        <v/>
      </c>
      <c r="U505" s="39" t="str">
        <f t="shared" si="110"/>
        <v/>
      </c>
    </row>
    <row r="506" spans="2:21" ht="12.75" customHeight="1" x14ac:dyDescent="0.15">
      <c r="B506" s="15" t="str">
        <f t="shared" si="101"/>
        <v/>
      </c>
      <c r="C506" s="15" t="str">
        <f>IF(E506="","",INT((E506-SUM(MOD(DATE(YEAR(E506-MOD(E506-2,7)+3),1,2),{1E+99;7})*{1;-1})+5)/7))</f>
        <v/>
      </c>
      <c r="D506" s="16" t="str">
        <f t="shared" si="102"/>
        <v/>
      </c>
      <c r="E506" s="17"/>
      <c r="F506" s="18"/>
      <c r="G506" s="20" t="str">
        <f t="shared" si="103"/>
        <v/>
      </c>
      <c r="H506" s="18"/>
      <c r="I506" s="15" t="str">
        <f t="shared" si="104"/>
        <v/>
      </c>
      <c r="J506" s="19"/>
      <c r="K506" s="19"/>
      <c r="L506" s="20" t="str">
        <f t="shared" si="105"/>
        <v/>
      </c>
      <c r="M506" s="15" t="str">
        <f t="shared" si="106"/>
        <v/>
      </c>
      <c r="N506" s="113"/>
      <c r="O506" s="21"/>
      <c r="P506" s="21">
        <v>0</v>
      </c>
      <c r="Q506" s="22">
        <f t="shared" si="111"/>
        <v>0</v>
      </c>
      <c r="R506" s="22">
        <f t="shared" si="107"/>
        <v>0</v>
      </c>
      <c r="S506" s="39" t="str">
        <f t="shared" si="108"/>
        <v/>
      </c>
      <c r="T506" s="39" t="str">
        <f t="shared" si="109"/>
        <v/>
      </c>
      <c r="U506" s="39" t="str">
        <f t="shared" si="110"/>
        <v/>
      </c>
    </row>
    <row r="507" spans="2:21" ht="12.75" customHeight="1" x14ac:dyDescent="0.15">
      <c r="B507" s="15" t="str">
        <f t="shared" si="101"/>
        <v/>
      </c>
      <c r="C507" s="15" t="str">
        <f>IF(E507="","",INT((E507-SUM(MOD(DATE(YEAR(E507-MOD(E507-2,7)+3),1,2),{1E+99;7})*{1;-1})+5)/7))</f>
        <v/>
      </c>
      <c r="D507" s="16" t="str">
        <f t="shared" si="102"/>
        <v/>
      </c>
      <c r="E507" s="17"/>
      <c r="F507" s="18"/>
      <c r="G507" s="20" t="str">
        <f t="shared" si="103"/>
        <v/>
      </c>
      <c r="H507" s="18"/>
      <c r="I507" s="15" t="str">
        <f t="shared" si="104"/>
        <v/>
      </c>
      <c r="J507" s="19"/>
      <c r="K507" s="19"/>
      <c r="L507" s="20" t="str">
        <f t="shared" si="105"/>
        <v/>
      </c>
      <c r="M507" s="15" t="str">
        <f t="shared" si="106"/>
        <v/>
      </c>
      <c r="N507" s="113"/>
      <c r="O507" s="21"/>
      <c r="P507" s="21">
        <v>0</v>
      </c>
      <c r="Q507" s="22">
        <f t="shared" si="111"/>
        <v>0</v>
      </c>
      <c r="R507" s="22">
        <f t="shared" si="107"/>
        <v>0</v>
      </c>
      <c r="S507" s="39" t="str">
        <f t="shared" si="108"/>
        <v/>
      </c>
      <c r="T507" s="39" t="str">
        <f t="shared" si="109"/>
        <v/>
      </c>
      <c r="U507" s="39" t="str">
        <f t="shared" si="110"/>
        <v/>
      </c>
    </row>
    <row r="508" spans="2:21" ht="12.75" customHeight="1" x14ac:dyDescent="0.15">
      <c r="B508" s="15" t="str">
        <f t="shared" si="101"/>
        <v/>
      </c>
      <c r="C508" s="15" t="str">
        <f>IF(E508="","",INT((E508-SUM(MOD(DATE(YEAR(E508-MOD(E508-2,7)+3),1,2),{1E+99;7})*{1;-1})+5)/7))</f>
        <v/>
      </c>
      <c r="D508" s="16" t="str">
        <f t="shared" si="102"/>
        <v/>
      </c>
      <c r="E508" s="17"/>
      <c r="F508" s="18"/>
      <c r="G508" s="20" t="str">
        <f t="shared" si="103"/>
        <v/>
      </c>
      <c r="H508" s="18"/>
      <c r="I508" s="15" t="str">
        <f t="shared" si="104"/>
        <v/>
      </c>
      <c r="J508" s="19"/>
      <c r="K508" s="19"/>
      <c r="L508" s="20" t="str">
        <f t="shared" si="105"/>
        <v/>
      </c>
      <c r="M508" s="15" t="str">
        <f t="shared" si="106"/>
        <v/>
      </c>
      <c r="N508" s="113"/>
      <c r="O508" s="21"/>
      <c r="P508" s="21">
        <v>0</v>
      </c>
      <c r="Q508" s="22">
        <f t="shared" si="111"/>
        <v>0</v>
      </c>
      <c r="R508" s="22">
        <f t="shared" si="107"/>
        <v>0</v>
      </c>
      <c r="S508" s="39" t="str">
        <f t="shared" si="108"/>
        <v/>
      </c>
      <c r="T508" s="39" t="str">
        <f t="shared" si="109"/>
        <v/>
      </c>
      <c r="U508" s="39" t="str">
        <f t="shared" si="110"/>
        <v/>
      </c>
    </row>
    <row r="509" spans="2:21" ht="12.75" customHeight="1" x14ac:dyDescent="0.15">
      <c r="B509" s="15" t="str">
        <f t="shared" si="101"/>
        <v/>
      </c>
      <c r="C509" s="15" t="str">
        <f>IF(E509="","",INT((E509-SUM(MOD(DATE(YEAR(E509-MOD(E509-2,7)+3),1,2),{1E+99;7})*{1;-1})+5)/7))</f>
        <v/>
      </c>
      <c r="D509" s="16" t="str">
        <f t="shared" si="102"/>
        <v/>
      </c>
      <c r="E509" s="17"/>
      <c r="F509" s="18"/>
      <c r="G509" s="20" t="str">
        <f t="shared" si="103"/>
        <v/>
      </c>
      <c r="H509" s="18"/>
      <c r="I509" s="15" t="str">
        <f t="shared" si="104"/>
        <v/>
      </c>
      <c r="J509" s="19"/>
      <c r="K509" s="19"/>
      <c r="L509" s="20" t="str">
        <f t="shared" si="105"/>
        <v/>
      </c>
      <c r="M509" s="15" t="str">
        <f t="shared" si="106"/>
        <v/>
      </c>
      <c r="N509" s="113"/>
      <c r="O509" s="21"/>
      <c r="P509" s="21">
        <v>0</v>
      </c>
      <c r="Q509" s="22">
        <f t="shared" si="111"/>
        <v>0</v>
      </c>
      <c r="R509" s="22">
        <f t="shared" si="107"/>
        <v>0</v>
      </c>
      <c r="S509" s="39" t="str">
        <f t="shared" si="108"/>
        <v/>
      </c>
      <c r="T509" s="39" t="str">
        <f t="shared" si="109"/>
        <v/>
      </c>
      <c r="U509" s="39" t="str">
        <f t="shared" si="110"/>
        <v/>
      </c>
    </row>
    <row r="510" spans="2:21" ht="12.75" customHeight="1" x14ac:dyDescent="0.15">
      <c r="B510" s="15" t="str">
        <f t="shared" si="101"/>
        <v/>
      </c>
      <c r="C510" s="15" t="str">
        <f>IF(E510="","",INT((E510-SUM(MOD(DATE(YEAR(E510-MOD(E510-2,7)+3),1,2),{1E+99;7})*{1;-1})+5)/7))</f>
        <v/>
      </c>
      <c r="D510" s="16" t="str">
        <f t="shared" si="102"/>
        <v/>
      </c>
      <c r="E510" s="17"/>
      <c r="F510" s="18"/>
      <c r="G510" s="20" t="str">
        <f t="shared" si="103"/>
        <v/>
      </c>
      <c r="H510" s="18"/>
      <c r="I510" s="15" t="str">
        <f t="shared" si="104"/>
        <v/>
      </c>
      <c r="J510" s="19"/>
      <c r="K510" s="19"/>
      <c r="L510" s="20" t="str">
        <f t="shared" si="105"/>
        <v/>
      </c>
      <c r="M510" s="15" t="str">
        <f t="shared" si="106"/>
        <v/>
      </c>
      <c r="N510" s="113"/>
      <c r="O510" s="21"/>
      <c r="P510" s="21">
        <v>0</v>
      </c>
      <c r="Q510" s="22">
        <f t="shared" si="111"/>
        <v>0</v>
      </c>
      <c r="R510" s="22">
        <f t="shared" si="107"/>
        <v>0</v>
      </c>
      <c r="S510" s="39" t="str">
        <f t="shared" si="108"/>
        <v/>
      </c>
      <c r="T510" s="39" t="str">
        <f t="shared" si="109"/>
        <v/>
      </c>
      <c r="U510" s="39" t="str">
        <f t="shared" si="110"/>
        <v/>
      </c>
    </row>
    <row r="511" spans="2:21" ht="12.75" customHeight="1" x14ac:dyDescent="0.15">
      <c r="B511" s="15" t="str">
        <f t="shared" si="101"/>
        <v/>
      </c>
      <c r="C511" s="15" t="str">
        <f>IF(E511="","",INT((E511-SUM(MOD(DATE(YEAR(E511-MOD(E511-2,7)+3),1,2),{1E+99;7})*{1;-1})+5)/7))</f>
        <v/>
      </c>
      <c r="D511" s="16" t="str">
        <f t="shared" si="102"/>
        <v/>
      </c>
      <c r="E511" s="17"/>
      <c r="F511" s="18"/>
      <c r="G511" s="20" t="str">
        <f t="shared" si="103"/>
        <v/>
      </c>
      <c r="H511" s="18"/>
      <c r="I511" s="15" t="str">
        <f t="shared" si="104"/>
        <v/>
      </c>
      <c r="J511" s="19"/>
      <c r="K511" s="19"/>
      <c r="L511" s="20" t="str">
        <f t="shared" si="105"/>
        <v/>
      </c>
      <c r="M511" s="15" t="str">
        <f t="shared" si="106"/>
        <v/>
      </c>
      <c r="N511" s="113"/>
      <c r="O511" s="21"/>
      <c r="P511" s="21">
        <v>0</v>
      </c>
      <c r="Q511" s="22">
        <f t="shared" si="111"/>
        <v>0</v>
      </c>
      <c r="R511" s="22">
        <f t="shared" si="107"/>
        <v>0</v>
      </c>
      <c r="S511" s="39" t="str">
        <f t="shared" si="108"/>
        <v/>
      </c>
      <c r="T511" s="39" t="str">
        <f t="shared" si="109"/>
        <v/>
      </c>
      <c r="U511" s="39" t="str">
        <f t="shared" si="110"/>
        <v/>
      </c>
    </row>
    <row r="512" spans="2:21" ht="12.75" customHeight="1" x14ac:dyDescent="0.15">
      <c r="B512" s="15" t="str">
        <f t="shared" si="101"/>
        <v/>
      </c>
      <c r="C512" s="15" t="str">
        <f>IF(E512="","",INT((E512-SUM(MOD(DATE(YEAR(E512-MOD(E512-2,7)+3),1,2),{1E+99;7})*{1;-1})+5)/7))</f>
        <v/>
      </c>
      <c r="D512" s="16" t="str">
        <f t="shared" si="102"/>
        <v/>
      </c>
      <c r="E512" s="17"/>
      <c r="F512" s="18"/>
      <c r="G512" s="20" t="str">
        <f t="shared" si="103"/>
        <v/>
      </c>
      <c r="H512" s="18"/>
      <c r="I512" s="15" t="str">
        <f t="shared" si="104"/>
        <v/>
      </c>
      <c r="J512" s="19"/>
      <c r="K512" s="19"/>
      <c r="L512" s="20" t="str">
        <f t="shared" si="105"/>
        <v/>
      </c>
      <c r="M512" s="15" t="str">
        <f t="shared" si="106"/>
        <v/>
      </c>
      <c r="N512" s="113"/>
      <c r="O512" s="21"/>
      <c r="P512" s="21">
        <v>0</v>
      </c>
      <c r="Q512" s="22">
        <f t="shared" si="111"/>
        <v>0</v>
      </c>
      <c r="R512" s="22">
        <f t="shared" si="107"/>
        <v>0</v>
      </c>
      <c r="S512" s="39" t="str">
        <f t="shared" si="108"/>
        <v/>
      </c>
      <c r="T512" s="39" t="str">
        <f t="shared" si="109"/>
        <v/>
      </c>
      <c r="U512" s="39" t="str">
        <f t="shared" si="110"/>
        <v/>
      </c>
    </row>
    <row r="513" spans="2:21" ht="12.75" customHeight="1" x14ac:dyDescent="0.15">
      <c r="B513" s="15" t="str">
        <f t="shared" si="101"/>
        <v/>
      </c>
      <c r="C513" s="15" t="str">
        <f>IF(E513="","",INT((E513-SUM(MOD(DATE(YEAR(E513-MOD(E513-2,7)+3),1,2),{1E+99;7})*{1;-1})+5)/7))</f>
        <v/>
      </c>
      <c r="D513" s="16" t="str">
        <f t="shared" si="102"/>
        <v/>
      </c>
      <c r="E513" s="17"/>
      <c r="F513" s="18"/>
      <c r="G513" s="20" t="str">
        <f t="shared" si="103"/>
        <v/>
      </c>
      <c r="H513" s="18"/>
      <c r="I513" s="15" t="str">
        <f t="shared" si="104"/>
        <v/>
      </c>
      <c r="J513" s="19"/>
      <c r="K513" s="19"/>
      <c r="L513" s="20" t="str">
        <f t="shared" si="105"/>
        <v/>
      </c>
      <c r="M513" s="15" t="str">
        <f t="shared" si="106"/>
        <v/>
      </c>
      <c r="N513" s="113"/>
      <c r="O513" s="21"/>
      <c r="P513" s="21">
        <v>0</v>
      </c>
      <c r="Q513" s="22">
        <f t="shared" si="111"/>
        <v>0</v>
      </c>
      <c r="R513" s="22">
        <f t="shared" si="107"/>
        <v>0</v>
      </c>
      <c r="S513" s="39" t="str">
        <f t="shared" si="108"/>
        <v/>
      </c>
      <c r="T513" s="39" t="str">
        <f t="shared" si="109"/>
        <v/>
      </c>
      <c r="U513" s="39" t="str">
        <f t="shared" si="110"/>
        <v/>
      </c>
    </row>
    <row r="514" spans="2:21" ht="12.75" customHeight="1" x14ac:dyDescent="0.15">
      <c r="B514" s="15" t="str">
        <f t="shared" si="101"/>
        <v/>
      </c>
      <c r="C514" s="15" t="str">
        <f>IF(E514="","",INT((E514-SUM(MOD(DATE(YEAR(E514-MOD(E514-2,7)+3),1,2),{1E+99;7})*{1;-1})+5)/7))</f>
        <v/>
      </c>
      <c r="D514" s="16" t="str">
        <f t="shared" si="102"/>
        <v/>
      </c>
      <c r="E514" s="17"/>
      <c r="F514" s="18"/>
      <c r="G514" s="20" t="str">
        <f t="shared" si="103"/>
        <v/>
      </c>
      <c r="H514" s="18"/>
      <c r="I514" s="15" t="str">
        <f t="shared" si="104"/>
        <v/>
      </c>
      <c r="J514" s="19"/>
      <c r="K514" s="19"/>
      <c r="L514" s="20" t="str">
        <f t="shared" si="105"/>
        <v/>
      </c>
      <c r="M514" s="15" t="str">
        <f t="shared" si="106"/>
        <v/>
      </c>
      <c r="N514" s="113"/>
      <c r="O514" s="21"/>
      <c r="P514" s="21">
        <v>0</v>
      </c>
      <c r="Q514" s="22">
        <f t="shared" si="111"/>
        <v>0</v>
      </c>
      <c r="R514" s="22">
        <f t="shared" si="107"/>
        <v>0</v>
      </c>
      <c r="S514" s="39" t="str">
        <f t="shared" si="108"/>
        <v/>
      </c>
      <c r="T514" s="39" t="str">
        <f t="shared" si="109"/>
        <v/>
      </c>
      <c r="U514" s="39" t="str">
        <f t="shared" si="110"/>
        <v/>
      </c>
    </row>
    <row r="515" spans="2:21" ht="12.75" customHeight="1" x14ac:dyDescent="0.15">
      <c r="B515" s="15" t="str">
        <f t="shared" si="101"/>
        <v/>
      </c>
      <c r="C515" s="15" t="str">
        <f>IF(E515="","",INT((E515-SUM(MOD(DATE(YEAR(E515-MOD(E515-2,7)+3),1,2),{1E+99;7})*{1;-1})+5)/7))</f>
        <v/>
      </c>
      <c r="D515" s="16" t="str">
        <f t="shared" si="102"/>
        <v/>
      </c>
      <c r="E515" s="17"/>
      <c r="F515" s="18"/>
      <c r="G515" s="20" t="str">
        <f t="shared" si="103"/>
        <v/>
      </c>
      <c r="H515" s="18"/>
      <c r="I515" s="15" t="str">
        <f t="shared" si="104"/>
        <v/>
      </c>
      <c r="J515" s="19"/>
      <c r="K515" s="19"/>
      <c r="L515" s="20" t="str">
        <f t="shared" si="105"/>
        <v/>
      </c>
      <c r="M515" s="15" t="str">
        <f t="shared" si="106"/>
        <v/>
      </c>
      <c r="N515" s="113"/>
      <c r="O515" s="21"/>
      <c r="P515" s="21">
        <v>0</v>
      </c>
      <c r="Q515" s="22">
        <f t="shared" si="111"/>
        <v>0</v>
      </c>
      <c r="R515" s="22">
        <f t="shared" si="107"/>
        <v>0</v>
      </c>
      <c r="S515" s="39" t="str">
        <f t="shared" si="108"/>
        <v/>
      </c>
      <c r="T515" s="39" t="str">
        <f t="shared" si="109"/>
        <v/>
      </c>
      <c r="U515" s="39" t="str">
        <f t="shared" si="110"/>
        <v/>
      </c>
    </row>
    <row r="516" spans="2:21" ht="12.75" customHeight="1" x14ac:dyDescent="0.15">
      <c r="B516" s="15" t="str">
        <f t="shared" si="101"/>
        <v/>
      </c>
      <c r="C516" s="15" t="str">
        <f>IF(E516="","",INT((E516-SUM(MOD(DATE(YEAR(E516-MOD(E516-2,7)+3),1,2),{1E+99;7})*{1;-1})+5)/7))</f>
        <v/>
      </c>
      <c r="D516" s="16" t="str">
        <f t="shared" si="102"/>
        <v/>
      </c>
      <c r="E516" s="17"/>
      <c r="F516" s="18"/>
      <c r="G516" s="20" t="str">
        <f t="shared" si="103"/>
        <v/>
      </c>
      <c r="H516" s="18"/>
      <c r="I516" s="15" t="str">
        <f t="shared" si="104"/>
        <v/>
      </c>
      <c r="J516" s="19"/>
      <c r="K516" s="19"/>
      <c r="L516" s="20" t="str">
        <f t="shared" si="105"/>
        <v/>
      </c>
      <c r="M516" s="15" t="str">
        <f t="shared" si="106"/>
        <v/>
      </c>
      <c r="N516" s="113"/>
      <c r="O516" s="21"/>
      <c r="P516" s="21">
        <v>0</v>
      </c>
      <c r="Q516" s="22">
        <f t="shared" si="111"/>
        <v>0</v>
      </c>
      <c r="R516" s="22">
        <f t="shared" si="107"/>
        <v>0</v>
      </c>
      <c r="S516" s="39" t="str">
        <f t="shared" si="108"/>
        <v/>
      </c>
      <c r="T516" s="39" t="str">
        <f t="shared" si="109"/>
        <v/>
      </c>
      <c r="U516" s="39" t="str">
        <f t="shared" si="110"/>
        <v/>
      </c>
    </row>
    <row r="517" spans="2:21" ht="12.75" customHeight="1" x14ac:dyDescent="0.15">
      <c r="B517" s="15" t="str">
        <f t="shared" si="101"/>
        <v/>
      </c>
      <c r="C517" s="15" t="str">
        <f>IF(E517="","",INT((E517-SUM(MOD(DATE(YEAR(E517-MOD(E517-2,7)+3),1,2),{1E+99;7})*{1;-1})+5)/7))</f>
        <v/>
      </c>
      <c r="D517" s="16" t="str">
        <f t="shared" si="102"/>
        <v/>
      </c>
      <c r="E517" s="17"/>
      <c r="F517" s="18"/>
      <c r="G517" s="20" t="str">
        <f t="shared" si="103"/>
        <v/>
      </c>
      <c r="H517" s="18"/>
      <c r="I517" s="15" t="str">
        <f t="shared" si="104"/>
        <v/>
      </c>
      <c r="J517" s="19"/>
      <c r="K517" s="19"/>
      <c r="L517" s="20" t="str">
        <f t="shared" si="105"/>
        <v/>
      </c>
      <c r="M517" s="15" t="str">
        <f t="shared" si="106"/>
        <v/>
      </c>
      <c r="N517" s="113"/>
      <c r="O517" s="21"/>
      <c r="P517" s="21">
        <v>0</v>
      </c>
      <c r="Q517" s="22">
        <f t="shared" si="111"/>
        <v>0</v>
      </c>
      <c r="R517" s="22">
        <f t="shared" si="107"/>
        <v>0</v>
      </c>
      <c r="S517" s="39" t="str">
        <f t="shared" si="108"/>
        <v/>
      </c>
      <c r="T517" s="39" t="str">
        <f t="shared" si="109"/>
        <v/>
      </c>
      <c r="U517" s="39" t="str">
        <f t="shared" si="110"/>
        <v/>
      </c>
    </row>
    <row r="518" spans="2:21" ht="12.75" customHeight="1" x14ac:dyDescent="0.15">
      <c r="B518" s="15" t="str">
        <f t="shared" si="101"/>
        <v/>
      </c>
      <c r="C518" s="15" t="str">
        <f>IF(E518="","",INT((E518-SUM(MOD(DATE(YEAR(E518-MOD(E518-2,7)+3),1,2),{1E+99;7})*{1;-1})+5)/7))</f>
        <v/>
      </c>
      <c r="D518" s="16" t="str">
        <f t="shared" si="102"/>
        <v/>
      </c>
      <c r="E518" s="17"/>
      <c r="F518" s="18"/>
      <c r="G518" s="20" t="str">
        <f t="shared" si="103"/>
        <v/>
      </c>
      <c r="H518" s="18"/>
      <c r="I518" s="15" t="str">
        <f t="shared" si="104"/>
        <v/>
      </c>
      <c r="J518" s="19"/>
      <c r="K518" s="19"/>
      <c r="L518" s="20" t="str">
        <f t="shared" si="105"/>
        <v/>
      </c>
      <c r="M518" s="15" t="str">
        <f t="shared" si="106"/>
        <v/>
      </c>
      <c r="N518" s="113"/>
      <c r="O518" s="21"/>
      <c r="P518" s="21">
        <v>0</v>
      </c>
      <c r="Q518" s="22">
        <f t="shared" si="111"/>
        <v>0</v>
      </c>
      <c r="R518" s="22">
        <f t="shared" si="107"/>
        <v>0</v>
      </c>
      <c r="S518" s="39" t="str">
        <f t="shared" si="108"/>
        <v/>
      </c>
      <c r="T518" s="39" t="str">
        <f t="shared" si="109"/>
        <v/>
      </c>
      <c r="U518" s="39" t="str">
        <f t="shared" si="110"/>
        <v/>
      </c>
    </row>
    <row r="519" spans="2:21" ht="12.75" customHeight="1" x14ac:dyDescent="0.15">
      <c r="B519" s="15" t="str">
        <f t="shared" si="101"/>
        <v/>
      </c>
      <c r="C519" s="15" t="str">
        <f>IF(E519="","",INT((E519-SUM(MOD(DATE(YEAR(E519-MOD(E519-2,7)+3),1,2),{1E+99;7})*{1;-1})+5)/7))</f>
        <v/>
      </c>
      <c r="D519" s="16" t="str">
        <f t="shared" si="102"/>
        <v/>
      </c>
      <c r="E519" s="17"/>
      <c r="F519" s="18"/>
      <c r="G519" s="20" t="str">
        <f t="shared" si="103"/>
        <v/>
      </c>
      <c r="H519" s="18"/>
      <c r="I519" s="15" t="str">
        <f t="shared" si="104"/>
        <v/>
      </c>
      <c r="J519" s="19"/>
      <c r="K519" s="19"/>
      <c r="L519" s="20" t="str">
        <f t="shared" si="105"/>
        <v/>
      </c>
      <c r="M519" s="15" t="str">
        <f t="shared" si="106"/>
        <v/>
      </c>
      <c r="N519" s="113"/>
      <c r="O519" s="21"/>
      <c r="P519" s="21">
        <v>0</v>
      </c>
      <c r="Q519" s="22">
        <f t="shared" si="111"/>
        <v>0</v>
      </c>
      <c r="R519" s="22">
        <f t="shared" si="107"/>
        <v>0</v>
      </c>
      <c r="S519" s="39" t="str">
        <f t="shared" si="108"/>
        <v/>
      </c>
      <c r="T519" s="39" t="str">
        <f t="shared" si="109"/>
        <v/>
      </c>
      <c r="U519" s="39" t="str">
        <f t="shared" si="110"/>
        <v/>
      </c>
    </row>
    <row r="520" spans="2:21" ht="12.75" customHeight="1" x14ac:dyDescent="0.15">
      <c r="B520" s="15" t="str">
        <f t="shared" si="101"/>
        <v/>
      </c>
      <c r="C520" s="15" t="str">
        <f>IF(E520="","",INT((E520-SUM(MOD(DATE(YEAR(E520-MOD(E520-2,7)+3),1,2),{1E+99;7})*{1;-1})+5)/7))</f>
        <v/>
      </c>
      <c r="D520" s="16" t="str">
        <f t="shared" si="102"/>
        <v/>
      </c>
      <c r="E520" s="17"/>
      <c r="F520" s="18"/>
      <c r="G520" s="20" t="str">
        <f t="shared" si="103"/>
        <v/>
      </c>
      <c r="H520" s="18"/>
      <c r="I520" s="15" t="str">
        <f t="shared" si="104"/>
        <v/>
      </c>
      <c r="J520" s="19"/>
      <c r="K520" s="19"/>
      <c r="L520" s="20" t="str">
        <f t="shared" si="105"/>
        <v/>
      </c>
      <c r="M520" s="15" t="str">
        <f t="shared" si="106"/>
        <v/>
      </c>
      <c r="N520" s="113"/>
      <c r="O520" s="21"/>
      <c r="P520" s="21">
        <v>0</v>
      </c>
      <c r="Q520" s="22">
        <f t="shared" si="111"/>
        <v>0</v>
      </c>
      <c r="R520" s="22">
        <f t="shared" si="107"/>
        <v>0</v>
      </c>
      <c r="S520" s="39" t="str">
        <f t="shared" si="108"/>
        <v/>
      </c>
      <c r="T520" s="39" t="str">
        <f t="shared" si="109"/>
        <v/>
      </c>
      <c r="U520" s="39" t="str">
        <f t="shared" si="110"/>
        <v/>
      </c>
    </row>
    <row r="521" spans="2:21" ht="12.75" customHeight="1" x14ac:dyDescent="0.15">
      <c r="B521" s="15" t="str">
        <f t="shared" si="101"/>
        <v/>
      </c>
      <c r="C521" s="15" t="str">
        <f>IF(E521="","",INT((E521-SUM(MOD(DATE(YEAR(E521-MOD(E521-2,7)+3),1,2),{1E+99;7})*{1;-1})+5)/7))</f>
        <v/>
      </c>
      <c r="D521" s="16" t="str">
        <f t="shared" si="102"/>
        <v/>
      </c>
      <c r="E521" s="17"/>
      <c r="F521" s="18"/>
      <c r="G521" s="20" t="str">
        <f t="shared" si="103"/>
        <v/>
      </c>
      <c r="H521" s="18"/>
      <c r="I521" s="15" t="str">
        <f t="shared" si="104"/>
        <v/>
      </c>
      <c r="J521" s="19"/>
      <c r="K521" s="19"/>
      <c r="L521" s="20" t="str">
        <f t="shared" si="105"/>
        <v/>
      </c>
      <c r="M521" s="15" t="str">
        <f t="shared" si="106"/>
        <v/>
      </c>
      <c r="N521" s="113"/>
      <c r="O521" s="21"/>
      <c r="P521" s="21">
        <v>0</v>
      </c>
      <c r="Q521" s="22">
        <f t="shared" si="111"/>
        <v>0</v>
      </c>
      <c r="R521" s="22">
        <f t="shared" si="107"/>
        <v>0</v>
      </c>
      <c r="S521" s="39" t="str">
        <f t="shared" si="108"/>
        <v/>
      </c>
      <c r="T521" s="39" t="str">
        <f t="shared" si="109"/>
        <v/>
      </c>
      <c r="U521" s="39" t="str">
        <f t="shared" si="110"/>
        <v/>
      </c>
    </row>
    <row r="522" spans="2:21" ht="12.75" customHeight="1" x14ac:dyDescent="0.15">
      <c r="B522" s="15" t="str">
        <f t="shared" si="101"/>
        <v/>
      </c>
      <c r="C522" s="15" t="str">
        <f>IF(E522="","",INT((E522-SUM(MOD(DATE(YEAR(E522-MOD(E522-2,7)+3),1,2),{1E+99;7})*{1;-1})+5)/7))</f>
        <v/>
      </c>
      <c r="D522" s="16" t="str">
        <f t="shared" si="102"/>
        <v/>
      </c>
      <c r="E522" s="17"/>
      <c r="F522" s="18"/>
      <c r="G522" s="20" t="str">
        <f t="shared" si="103"/>
        <v/>
      </c>
      <c r="H522" s="18"/>
      <c r="I522" s="15" t="str">
        <f t="shared" si="104"/>
        <v/>
      </c>
      <c r="J522" s="19"/>
      <c r="K522" s="19"/>
      <c r="L522" s="20" t="str">
        <f t="shared" si="105"/>
        <v/>
      </c>
      <c r="M522" s="15" t="str">
        <f t="shared" si="106"/>
        <v/>
      </c>
      <c r="N522" s="113"/>
      <c r="O522" s="21"/>
      <c r="P522" s="21">
        <v>0</v>
      </c>
      <c r="Q522" s="22">
        <f t="shared" si="111"/>
        <v>0</v>
      </c>
      <c r="R522" s="22">
        <f t="shared" si="107"/>
        <v>0</v>
      </c>
      <c r="S522" s="39" t="str">
        <f t="shared" si="108"/>
        <v/>
      </c>
      <c r="T522" s="39" t="str">
        <f t="shared" si="109"/>
        <v/>
      </c>
      <c r="U522" s="39" t="str">
        <f t="shared" si="110"/>
        <v/>
      </c>
    </row>
    <row r="523" spans="2:21" ht="12.75" customHeight="1" x14ac:dyDescent="0.15">
      <c r="B523" s="15" t="str">
        <f t="shared" si="101"/>
        <v/>
      </c>
      <c r="C523" s="15" t="str">
        <f>IF(E523="","",INT((E523-SUM(MOD(DATE(YEAR(E523-MOD(E523-2,7)+3),1,2),{1E+99;7})*{1;-1})+5)/7))</f>
        <v/>
      </c>
      <c r="D523" s="16" t="str">
        <f t="shared" si="102"/>
        <v/>
      </c>
      <c r="E523" s="17"/>
      <c r="F523" s="18"/>
      <c r="G523" s="20" t="str">
        <f t="shared" si="103"/>
        <v/>
      </c>
      <c r="H523" s="18"/>
      <c r="I523" s="15" t="str">
        <f t="shared" si="104"/>
        <v/>
      </c>
      <c r="J523" s="19"/>
      <c r="K523" s="19"/>
      <c r="L523" s="20" t="str">
        <f t="shared" si="105"/>
        <v/>
      </c>
      <c r="M523" s="15" t="str">
        <f t="shared" si="106"/>
        <v/>
      </c>
      <c r="N523" s="113"/>
      <c r="O523" s="21"/>
      <c r="P523" s="21">
        <v>0</v>
      </c>
      <c r="Q523" s="22">
        <f t="shared" si="111"/>
        <v>0</v>
      </c>
      <c r="R523" s="22">
        <f t="shared" si="107"/>
        <v>0</v>
      </c>
      <c r="S523" s="39" t="str">
        <f t="shared" si="108"/>
        <v/>
      </c>
      <c r="T523" s="39" t="str">
        <f t="shared" si="109"/>
        <v/>
      </c>
      <c r="U523" s="39" t="str">
        <f t="shared" si="110"/>
        <v/>
      </c>
    </row>
    <row r="524" spans="2:21" ht="12.75" customHeight="1" x14ac:dyDescent="0.15">
      <c r="B524" s="15" t="str">
        <f t="shared" ref="B524:B587" si="112">IF(E524="","",MONTH(E524))</f>
        <v/>
      </c>
      <c r="C524" s="15" t="str">
        <f>IF(E524="","",INT((E524-SUM(MOD(DATE(YEAR(E524-MOD(E524-2,7)+3),1,2),{1E+99;7})*{1;-1})+5)/7))</f>
        <v/>
      </c>
      <c r="D524" s="16" t="str">
        <f t="shared" ref="D524:D587" si="113">IF(E524="","",E524)</f>
        <v/>
      </c>
      <c r="E524" s="17"/>
      <c r="F524" s="18"/>
      <c r="G524" s="20" t="str">
        <f t="shared" ref="G524:G587" si="114">IF(ISERROR(VLOOKUP(F524,TabelKlanten,2,FALSE)),"",VLOOKUP(F524,TabelKlanten,2,FALSE))</f>
        <v/>
      </c>
      <c r="H524" s="18"/>
      <c r="I524" s="15" t="str">
        <f t="shared" ref="I524:I587" si="115">IF(ISERROR(VLOOKUP(H524,TabelProjecten,2,FALSE)),"",VLOOKUP(H524,TabelProjecten,2,FALSE))</f>
        <v/>
      </c>
      <c r="J524" s="19"/>
      <c r="K524" s="19"/>
      <c r="L524" s="20" t="str">
        <f t="shared" ref="L524:L587" si="116">IF(ISERROR(VLOOKUP(K524,UrenTabel,3,FALSE)),"",VLOOKUP(K524,UrenTabel,3,FALSE))</f>
        <v/>
      </c>
      <c r="M524" s="15" t="str">
        <f t="shared" ref="M524:M587" si="117">IF(ISERROR(VLOOKUP(K524,UrenTabel,2,FALSE)),"",VLOOKUP(K524,UrenTabel,2,FALSE))</f>
        <v/>
      </c>
      <c r="N524" s="113"/>
      <c r="O524" s="21"/>
      <c r="P524" s="21">
        <v>0</v>
      </c>
      <c r="Q524" s="22">
        <f t="shared" si="111"/>
        <v>0</v>
      </c>
      <c r="R524" s="22">
        <f t="shared" si="107"/>
        <v>0</v>
      </c>
      <c r="S524" s="39" t="str">
        <f t="shared" si="108"/>
        <v/>
      </c>
      <c r="T524" s="39" t="str">
        <f t="shared" si="109"/>
        <v/>
      </c>
      <c r="U524" s="39" t="str">
        <f t="shared" si="110"/>
        <v/>
      </c>
    </row>
    <row r="525" spans="2:21" ht="12.75" customHeight="1" x14ac:dyDescent="0.15">
      <c r="B525" s="15" t="str">
        <f t="shared" si="112"/>
        <v/>
      </c>
      <c r="C525" s="15" t="str">
        <f>IF(E525="","",INT((E525-SUM(MOD(DATE(YEAR(E525-MOD(E525-2,7)+3),1,2),{1E+99;7})*{1;-1})+5)/7))</f>
        <v/>
      </c>
      <c r="D525" s="16" t="str">
        <f t="shared" si="113"/>
        <v/>
      </c>
      <c r="E525" s="17"/>
      <c r="F525" s="18"/>
      <c r="G525" s="20" t="str">
        <f t="shared" si="114"/>
        <v/>
      </c>
      <c r="H525" s="18"/>
      <c r="I525" s="15" t="str">
        <f t="shared" si="115"/>
        <v/>
      </c>
      <c r="J525" s="19"/>
      <c r="K525" s="19"/>
      <c r="L525" s="20" t="str">
        <f t="shared" si="116"/>
        <v/>
      </c>
      <c r="M525" s="15" t="str">
        <f t="shared" si="117"/>
        <v/>
      </c>
      <c r="N525" s="113"/>
      <c r="O525" s="21"/>
      <c r="P525" s="21">
        <v>0</v>
      </c>
      <c r="Q525" s="22">
        <f t="shared" si="111"/>
        <v>0</v>
      </c>
      <c r="R525" s="22">
        <f t="shared" si="107"/>
        <v>0</v>
      </c>
      <c r="S525" s="39" t="str">
        <f t="shared" si="108"/>
        <v/>
      </c>
      <c r="T525" s="39" t="str">
        <f t="shared" si="109"/>
        <v/>
      </c>
      <c r="U525" s="39" t="str">
        <f t="shared" si="110"/>
        <v/>
      </c>
    </row>
    <row r="526" spans="2:21" ht="12.75" customHeight="1" x14ac:dyDescent="0.15">
      <c r="B526" s="15" t="str">
        <f t="shared" si="112"/>
        <v/>
      </c>
      <c r="C526" s="15" t="str">
        <f>IF(E526="","",INT((E526-SUM(MOD(DATE(YEAR(E526-MOD(E526-2,7)+3),1,2),{1E+99;7})*{1;-1})+5)/7))</f>
        <v/>
      </c>
      <c r="D526" s="16" t="str">
        <f t="shared" si="113"/>
        <v/>
      </c>
      <c r="E526" s="17"/>
      <c r="F526" s="18"/>
      <c r="G526" s="20" t="str">
        <f t="shared" si="114"/>
        <v/>
      </c>
      <c r="H526" s="18"/>
      <c r="I526" s="15" t="str">
        <f t="shared" si="115"/>
        <v/>
      </c>
      <c r="J526" s="19"/>
      <c r="K526" s="19"/>
      <c r="L526" s="20" t="str">
        <f t="shared" si="116"/>
        <v/>
      </c>
      <c r="M526" s="15" t="str">
        <f t="shared" si="117"/>
        <v/>
      </c>
      <c r="N526" s="113"/>
      <c r="O526" s="21"/>
      <c r="P526" s="21">
        <v>0</v>
      </c>
      <c r="Q526" s="22">
        <f t="shared" si="111"/>
        <v>0</v>
      </c>
      <c r="R526" s="22">
        <f t="shared" si="107"/>
        <v>0</v>
      </c>
      <c r="S526" s="39" t="str">
        <f t="shared" si="108"/>
        <v/>
      </c>
      <c r="T526" s="39" t="str">
        <f t="shared" si="109"/>
        <v/>
      </c>
      <c r="U526" s="39" t="str">
        <f t="shared" si="110"/>
        <v/>
      </c>
    </row>
    <row r="527" spans="2:21" ht="12.75" customHeight="1" x14ac:dyDescent="0.15">
      <c r="B527" s="15" t="str">
        <f t="shared" si="112"/>
        <v/>
      </c>
      <c r="C527" s="15" t="str">
        <f>IF(E527="","",INT((E527-SUM(MOD(DATE(YEAR(E527-MOD(E527-2,7)+3),1,2),{1E+99;7})*{1;-1})+5)/7))</f>
        <v/>
      </c>
      <c r="D527" s="16" t="str">
        <f t="shared" si="113"/>
        <v/>
      </c>
      <c r="E527" s="17"/>
      <c r="F527" s="18"/>
      <c r="G527" s="20" t="str">
        <f t="shared" si="114"/>
        <v/>
      </c>
      <c r="H527" s="18"/>
      <c r="I527" s="15" t="str">
        <f t="shared" si="115"/>
        <v/>
      </c>
      <c r="J527" s="19"/>
      <c r="K527" s="19"/>
      <c r="L527" s="20" t="str">
        <f t="shared" si="116"/>
        <v/>
      </c>
      <c r="M527" s="15" t="str">
        <f t="shared" si="117"/>
        <v/>
      </c>
      <c r="N527" s="113"/>
      <c r="O527" s="21"/>
      <c r="P527" s="21">
        <v>0</v>
      </c>
      <c r="Q527" s="22">
        <f t="shared" si="111"/>
        <v>0</v>
      </c>
      <c r="R527" s="22">
        <f t="shared" si="107"/>
        <v>0</v>
      </c>
      <c r="S527" s="39" t="str">
        <f t="shared" si="108"/>
        <v/>
      </c>
      <c r="T527" s="39" t="str">
        <f t="shared" si="109"/>
        <v/>
      </c>
      <c r="U527" s="39" t="str">
        <f t="shared" si="110"/>
        <v/>
      </c>
    </row>
    <row r="528" spans="2:21" ht="12.75" customHeight="1" x14ac:dyDescent="0.15">
      <c r="B528" s="15" t="str">
        <f t="shared" si="112"/>
        <v/>
      </c>
      <c r="C528" s="15" t="str">
        <f>IF(E528="","",INT((E528-SUM(MOD(DATE(YEAR(E528-MOD(E528-2,7)+3),1,2),{1E+99;7})*{1;-1})+5)/7))</f>
        <v/>
      </c>
      <c r="D528" s="16" t="str">
        <f t="shared" si="113"/>
        <v/>
      </c>
      <c r="E528" s="17"/>
      <c r="F528" s="18"/>
      <c r="G528" s="20" t="str">
        <f t="shared" si="114"/>
        <v/>
      </c>
      <c r="H528" s="18"/>
      <c r="I528" s="15" t="str">
        <f t="shared" si="115"/>
        <v/>
      </c>
      <c r="J528" s="19"/>
      <c r="K528" s="19"/>
      <c r="L528" s="20" t="str">
        <f t="shared" si="116"/>
        <v/>
      </c>
      <c r="M528" s="15" t="str">
        <f t="shared" si="117"/>
        <v/>
      </c>
      <c r="N528" s="113"/>
      <c r="O528" s="21"/>
      <c r="P528" s="21">
        <v>0</v>
      </c>
      <c r="Q528" s="22">
        <f t="shared" si="111"/>
        <v>0</v>
      </c>
      <c r="R528" s="22">
        <f t="shared" si="107"/>
        <v>0</v>
      </c>
      <c r="S528" s="39" t="str">
        <f t="shared" si="108"/>
        <v/>
      </c>
      <c r="T528" s="39" t="str">
        <f t="shared" si="109"/>
        <v/>
      </c>
      <c r="U528" s="39" t="str">
        <f t="shared" si="110"/>
        <v/>
      </c>
    </row>
    <row r="529" spans="2:21" ht="12.75" customHeight="1" x14ac:dyDescent="0.15">
      <c r="B529" s="15" t="str">
        <f t="shared" si="112"/>
        <v/>
      </c>
      <c r="C529" s="15" t="str">
        <f>IF(E529="","",INT((E529-SUM(MOD(DATE(YEAR(E529-MOD(E529-2,7)+3),1,2),{1E+99;7})*{1;-1})+5)/7))</f>
        <v/>
      </c>
      <c r="D529" s="16" t="str">
        <f t="shared" si="113"/>
        <v/>
      </c>
      <c r="E529" s="17"/>
      <c r="F529" s="18"/>
      <c r="G529" s="20" t="str">
        <f t="shared" si="114"/>
        <v/>
      </c>
      <c r="H529" s="18"/>
      <c r="I529" s="15" t="str">
        <f t="shared" si="115"/>
        <v/>
      </c>
      <c r="J529" s="19"/>
      <c r="K529" s="19"/>
      <c r="L529" s="20" t="str">
        <f t="shared" si="116"/>
        <v/>
      </c>
      <c r="M529" s="15" t="str">
        <f t="shared" si="117"/>
        <v/>
      </c>
      <c r="N529" s="113"/>
      <c r="O529" s="21"/>
      <c r="P529" s="21">
        <v>0</v>
      </c>
      <c r="Q529" s="22">
        <f t="shared" si="111"/>
        <v>0</v>
      </c>
      <c r="R529" s="22">
        <f t="shared" si="107"/>
        <v>0</v>
      </c>
      <c r="S529" s="39" t="str">
        <f t="shared" si="108"/>
        <v/>
      </c>
      <c r="T529" s="39" t="str">
        <f t="shared" si="109"/>
        <v/>
      </c>
      <c r="U529" s="39" t="str">
        <f t="shared" si="110"/>
        <v/>
      </c>
    </row>
    <row r="530" spans="2:21" ht="12.75" customHeight="1" x14ac:dyDescent="0.15">
      <c r="B530" s="15" t="str">
        <f t="shared" si="112"/>
        <v/>
      </c>
      <c r="C530" s="15" t="str">
        <f>IF(E530="","",INT((E530-SUM(MOD(DATE(YEAR(E530-MOD(E530-2,7)+3),1,2),{1E+99;7})*{1;-1})+5)/7))</f>
        <v/>
      </c>
      <c r="D530" s="16" t="str">
        <f t="shared" si="113"/>
        <v/>
      </c>
      <c r="E530" s="17"/>
      <c r="F530" s="18"/>
      <c r="G530" s="20" t="str">
        <f t="shared" si="114"/>
        <v/>
      </c>
      <c r="H530" s="18"/>
      <c r="I530" s="15" t="str">
        <f t="shared" si="115"/>
        <v/>
      </c>
      <c r="J530" s="19"/>
      <c r="K530" s="19"/>
      <c r="L530" s="20" t="str">
        <f t="shared" si="116"/>
        <v/>
      </c>
      <c r="M530" s="15" t="str">
        <f t="shared" si="117"/>
        <v/>
      </c>
      <c r="N530" s="113"/>
      <c r="O530" s="21"/>
      <c r="P530" s="21">
        <v>0</v>
      </c>
      <c r="Q530" s="22">
        <f t="shared" si="111"/>
        <v>0</v>
      </c>
      <c r="R530" s="22">
        <f t="shared" si="107"/>
        <v>0</v>
      </c>
      <c r="S530" s="39" t="str">
        <f t="shared" si="108"/>
        <v/>
      </c>
      <c r="T530" s="39" t="str">
        <f t="shared" si="109"/>
        <v/>
      </c>
      <c r="U530" s="39" t="str">
        <f t="shared" si="110"/>
        <v/>
      </c>
    </row>
    <row r="531" spans="2:21" ht="12.75" customHeight="1" x14ac:dyDescent="0.15">
      <c r="B531" s="15" t="str">
        <f t="shared" si="112"/>
        <v/>
      </c>
      <c r="C531" s="15" t="str">
        <f>IF(E531="","",INT((E531-SUM(MOD(DATE(YEAR(E531-MOD(E531-2,7)+3),1,2),{1E+99;7})*{1;-1})+5)/7))</f>
        <v/>
      </c>
      <c r="D531" s="16" t="str">
        <f t="shared" si="113"/>
        <v/>
      </c>
      <c r="E531" s="17"/>
      <c r="F531" s="18"/>
      <c r="G531" s="20" t="str">
        <f t="shared" si="114"/>
        <v/>
      </c>
      <c r="H531" s="18"/>
      <c r="I531" s="15" t="str">
        <f t="shared" si="115"/>
        <v/>
      </c>
      <c r="J531" s="19"/>
      <c r="K531" s="19"/>
      <c r="L531" s="20" t="str">
        <f t="shared" si="116"/>
        <v/>
      </c>
      <c r="M531" s="15" t="str">
        <f t="shared" si="117"/>
        <v/>
      </c>
      <c r="N531" s="113"/>
      <c r="O531" s="21"/>
      <c r="P531" s="21">
        <v>0</v>
      </c>
      <c r="Q531" s="22">
        <f t="shared" si="111"/>
        <v>0</v>
      </c>
      <c r="R531" s="22">
        <f t="shared" si="107"/>
        <v>0</v>
      </c>
      <c r="S531" s="39" t="str">
        <f t="shared" si="108"/>
        <v/>
      </c>
      <c r="T531" s="39" t="str">
        <f t="shared" si="109"/>
        <v/>
      </c>
      <c r="U531" s="39" t="str">
        <f t="shared" si="110"/>
        <v/>
      </c>
    </row>
    <row r="532" spans="2:21" ht="12.75" customHeight="1" x14ac:dyDescent="0.15">
      <c r="B532" s="15" t="str">
        <f t="shared" si="112"/>
        <v/>
      </c>
      <c r="C532" s="15" t="str">
        <f>IF(E532="","",INT((E532-SUM(MOD(DATE(YEAR(E532-MOD(E532-2,7)+3),1,2),{1E+99;7})*{1;-1})+5)/7))</f>
        <v/>
      </c>
      <c r="D532" s="16" t="str">
        <f t="shared" si="113"/>
        <v/>
      </c>
      <c r="E532" s="17"/>
      <c r="F532" s="18"/>
      <c r="G532" s="20" t="str">
        <f t="shared" si="114"/>
        <v/>
      </c>
      <c r="H532" s="18"/>
      <c r="I532" s="15" t="str">
        <f t="shared" si="115"/>
        <v/>
      </c>
      <c r="J532" s="19"/>
      <c r="K532" s="19"/>
      <c r="L532" s="20" t="str">
        <f t="shared" si="116"/>
        <v/>
      </c>
      <c r="M532" s="15" t="str">
        <f t="shared" si="117"/>
        <v/>
      </c>
      <c r="N532" s="113"/>
      <c r="O532" s="21"/>
      <c r="P532" s="21">
        <v>0</v>
      </c>
      <c r="Q532" s="22">
        <f t="shared" si="111"/>
        <v>0</v>
      </c>
      <c r="R532" s="22">
        <f t="shared" si="107"/>
        <v>0</v>
      </c>
      <c r="S532" s="39" t="str">
        <f t="shared" si="108"/>
        <v/>
      </c>
      <c r="T532" s="39" t="str">
        <f t="shared" si="109"/>
        <v/>
      </c>
      <c r="U532" s="39" t="str">
        <f t="shared" si="110"/>
        <v/>
      </c>
    </row>
    <row r="533" spans="2:21" ht="12.75" customHeight="1" x14ac:dyDescent="0.15">
      <c r="B533" s="15" t="str">
        <f t="shared" si="112"/>
        <v/>
      </c>
      <c r="C533" s="15" t="str">
        <f>IF(E533="","",INT((E533-SUM(MOD(DATE(YEAR(E533-MOD(E533-2,7)+3),1,2),{1E+99;7})*{1;-1})+5)/7))</f>
        <v/>
      </c>
      <c r="D533" s="16" t="str">
        <f t="shared" si="113"/>
        <v/>
      </c>
      <c r="E533" s="17"/>
      <c r="F533" s="18"/>
      <c r="G533" s="20" t="str">
        <f t="shared" si="114"/>
        <v/>
      </c>
      <c r="H533" s="18"/>
      <c r="I533" s="15" t="str">
        <f t="shared" si="115"/>
        <v/>
      </c>
      <c r="J533" s="19"/>
      <c r="K533" s="19"/>
      <c r="L533" s="20" t="str">
        <f t="shared" si="116"/>
        <v/>
      </c>
      <c r="M533" s="15" t="str">
        <f t="shared" si="117"/>
        <v/>
      </c>
      <c r="N533" s="113"/>
      <c r="O533" s="21"/>
      <c r="P533" s="21">
        <v>0</v>
      </c>
      <c r="Q533" s="22">
        <f t="shared" si="111"/>
        <v>0</v>
      </c>
      <c r="R533" s="22">
        <f t="shared" si="107"/>
        <v>0</v>
      </c>
      <c r="S533" s="39" t="str">
        <f t="shared" si="108"/>
        <v/>
      </c>
      <c r="T533" s="39" t="str">
        <f t="shared" si="109"/>
        <v/>
      </c>
      <c r="U533" s="39" t="str">
        <f t="shared" si="110"/>
        <v/>
      </c>
    </row>
    <row r="534" spans="2:21" ht="12.75" customHeight="1" x14ac:dyDescent="0.15">
      <c r="B534" s="15" t="str">
        <f t="shared" si="112"/>
        <v/>
      </c>
      <c r="C534" s="15" t="str">
        <f>IF(E534="","",INT((E534-SUM(MOD(DATE(YEAR(E534-MOD(E534-2,7)+3),1,2),{1E+99;7})*{1;-1})+5)/7))</f>
        <v/>
      </c>
      <c r="D534" s="16" t="str">
        <f t="shared" si="113"/>
        <v/>
      </c>
      <c r="E534" s="17"/>
      <c r="F534" s="18"/>
      <c r="G534" s="20" t="str">
        <f t="shared" si="114"/>
        <v/>
      </c>
      <c r="H534" s="18"/>
      <c r="I534" s="15" t="str">
        <f t="shared" si="115"/>
        <v/>
      </c>
      <c r="J534" s="19"/>
      <c r="K534" s="19"/>
      <c r="L534" s="20" t="str">
        <f t="shared" si="116"/>
        <v/>
      </c>
      <c r="M534" s="15" t="str">
        <f t="shared" si="117"/>
        <v/>
      </c>
      <c r="N534" s="113"/>
      <c r="O534" s="21"/>
      <c r="P534" s="21">
        <v>0</v>
      </c>
      <c r="Q534" s="22">
        <f t="shared" si="111"/>
        <v>0</v>
      </c>
      <c r="R534" s="22">
        <f t="shared" si="107"/>
        <v>0</v>
      </c>
      <c r="S534" s="39" t="str">
        <f t="shared" si="108"/>
        <v/>
      </c>
      <c r="T534" s="39" t="str">
        <f t="shared" si="109"/>
        <v/>
      </c>
      <c r="U534" s="39" t="str">
        <f t="shared" si="110"/>
        <v/>
      </c>
    </row>
    <row r="535" spans="2:21" ht="12.75" customHeight="1" x14ac:dyDescent="0.15">
      <c r="B535" s="15" t="str">
        <f t="shared" si="112"/>
        <v/>
      </c>
      <c r="C535" s="15" t="str">
        <f>IF(E535="","",INT((E535-SUM(MOD(DATE(YEAR(E535-MOD(E535-2,7)+3),1,2),{1E+99;7})*{1;-1})+5)/7))</f>
        <v/>
      </c>
      <c r="D535" s="16" t="str">
        <f t="shared" si="113"/>
        <v/>
      </c>
      <c r="E535" s="17"/>
      <c r="F535" s="18"/>
      <c r="G535" s="20" t="str">
        <f t="shared" si="114"/>
        <v/>
      </c>
      <c r="H535" s="18"/>
      <c r="I535" s="15" t="str">
        <f t="shared" si="115"/>
        <v/>
      </c>
      <c r="J535" s="19"/>
      <c r="K535" s="19"/>
      <c r="L535" s="20" t="str">
        <f t="shared" si="116"/>
        <v/>
      </c>
      <c r="M535" s="15" t="str">
        <f t="shared" si="117"/>
        <v/>
      </c>
      <c r="N535" s="113"/>
      <c r="O535" s="21"/>
      <c r="P535" s="21">
        <v>0</v>
      </c>
      <c r="Q535" s="22">
        <f t="shared" si="111"/>
        <v>0</v>
      </c>
      <c r="R535" s="22">
        <f t="shared" si="107"/>
        <v>0</v>
      </c>
      <c r="S535" s="39" t="str">
        <f t="shared" si="108"/>
        <v/>
      </c>
      <c r="T535" s="39" t="str">
        <f t="shared" si="109"/>
        <v/>
      </c>
      <c r="U535" s="39" t="str">
        <f t="shared" si="110"/>
        <v/>
      </c>
    </row>
    <row r="536" spans="2:21" ht="12.75" customHeight="1" x14ac:dyDescent="0.15">
      <c r="B536" s="15" t="str">
        <f t="shared" si="112"/>
        <v/>
      </c>
      <c r="C536" s="15" t="str">
        <f>IF(E536="","",INT((E536-SUM(MOD(DATE(YEAR(E536-MOD(E536-2,7)+3),1,2),{1E+99;7})*{1;-1})+5)/7))</f>
        <v/>
      </c>
      <c r="D536" s="16" t="str">
        <f t="shared" si="113"/>
        <v/>
      </c>
      <c r="E536" s="17"/>
      <c r="F536" s="18"/>
      <c r="G536" s="20" t="str">
        <f t="shared" si="114"/>
        <v/>
      </c>
      <c r="H536" s="18"/>
      <c r="I536" s="15" t="str">
        <f t="shared" si="115"/>
        <v/>
      </c>
      <c r="J536" s="19"/>
      <c r="K536" s="19"/>
      <c r="L536" s="20" t="str">
        <f t="shared" si="116"/>
        <v/>
      </c>
      <c r="M536" s="15" t="str">
        <f t="shared" si="117"/>
        <v/>
      </c>
      <c r="N536" s="113"/>
      <c r="O536" s="21"/>
      <c r="P536" s="21">
        <v>0</v>
      </c>
      <c r="Q536" s="22">
        <f t="shared" si="111"/>
        <v>0</v>
      </c>
      <c r="R536" s="22">
        <f t="shared" si="107"/>
        <v>0</v>
      </c>
      <c r="S536" s="39" t="str">
        <f t="shared" si="108"/>
        <v/>
      </c>
      <c r="T536" s="39" t="str">
        <f t="shared" si="109"/>
        <v/>
      </c>
      <c r="U536" s="39" t="str">
        <f t="shared" si="110"/>
        <v/>
      </c>
    </row>
    <row r="537" spans="2:21" ht="12.75" customHeight="1" x14ac:dyDescent="0.15">
      <c r="B537" s="15" t="str">
        <f t="shared" si="112"/>
        <v/>
      </c>
      <c r="C537" s="15" t="str">
        <f>IF(E537="","",INT((E537-SUM(MOD(DATE(YEAR(E537-MOD(E537-2,7)+3),1,2),{1E+99;7})*{1;-1})+5)/7))</f>
        <v/>
      </c>
      <c r="D537" s="16" t="str">
        <f t="shared" si="113"/>
        <v/>
      </c>
      <c r="E537" s="17"/>
      <c r="F537" s="18"/>
      <c r="G537" s="20" t="str">
        <f t="shared" si="114"/>
        <v/>
      </c>
      <c r="H537" s="18"/>
      <c r="I537" s="15" t="str">
        <f t="shared" si="115"/>
        <v/>
      </c>
      <c r="J537" s="19"/>
      <c r="K537" s="19"/>
      <c r="L537" s="20" t="str">
        <f t="shared" si="116"/>
        <v/>
      </c>
      <c r="M537" s="15" t="str">
        <f t="shared" si="117"/>
        <v/>
      </c>
      <c r="N537" s="113"/>
      <c r="O537" s="21"/>
      <c r="P537" s="21">
        <v>0</v>
      </c>
      <c r="Q537" s="22">
        <f t="shared" si="111"/>
        <v>0</v>
      </c>
      <c r="R537" s="22">
        <f t="shared" si="107"/>
        <v>0</v>
      </c>
      <c r="S537" s="39" t="str">
        <f t="shared" si="108"/>
        <v/>
      </c>
      <c r="T537" s="39" t="str">
        <f t="shared" si="109"/>
        <v/>
      </c>
      <c r="U537" s="39" t="str">
        <f t="shared" si="110"/>
        <v/>
      </c>
    </row>
    <row r="538" spans="2:21" ht="12.75" customHeight="1" x14ac:dyDescent="0.15">
      <c r="B538" s="15" t="str">
        <f t="shared" si="112"/>
        <v/>
      </c>
      <c r="C538" s="15" t="str">
        <f>IF(E538="","",INT((E538-SUM(MOD(DATE(YEAR(E538-MOD(E538-2,7)+3),1,2),{1E+99;7})*{1;-1})+5)/7))</f>
        <v/>
      </c>
      <c r="D538" s="16" t="str">
        <f t="shared" si="113"/>
        <v/>
      </c>
      <c r="E538" s="17"/>
      <c r="F538" s="18"/>
      <c r="G538" s="20" t="str">
        <f t="shared" si="114"/>
        <v/>
      </c>
      <c r="H538" s="18"/>
      <c r="I538" s="15" t="str">
        <f t="shared" si="115"/>
        <v/>
      </c>
      <c r="J538" s="19"/>
      <c r="K538" s="19"/>
      <c r="L538" s="20" t="str">
        <f t="shared" si="116"/>
        <v/>
      </c>
      <c r="M538" s="15" t="str">
        <f t="shared" si="117"/>
        <v/>
      </c>
      <c r="N538" s="113"/>
      <c r="O538" s="21"/>
      <c r="P538" s="21">
        <v>0</v>
      </c>
      <c r="Q538" s="22">
        <f t="shared" si="111"/>
        <v>0</v>
      </c>
      <c r="R538" s="22">
        <f t="shared" si="107"/>
        <v>0</v>
      </c>
      <c r="S538" s="39" t="str">
        <f t="shared" si="108"/>
        <v/>
      </c>
      <c r="T538" s="39" t="str">
        <f t="shared" si="109"/>
        <v/>
      </c>
      <c r="U538" s="39" t="str">
        <f t="shared" si="110"/>
        <v/>
      </c>
    </row>
    <row r="539" spans="2:21" ht="12.75" customHeight="1" x14ac:dyDescent="0.15">
      <c r="B539" s="15" t="str">
        <f t="shared" si="112"/>
        <v/>
      </c>
      <c r="C539" s="15" t="str">
        <f>IF(E539="","",INT((E539-SUM(MOD(DATE(YEAR(E539-MOD(E539-2,7)+3),1,2),{1E+99;7})*{1;-1})+5)/7))</f>
        <v/>
      </c>
      <c r="D539" s="16" t="str">
        <f t="shared" si="113"/>
        <v/>
      </c>
      <c r="E539" s="17"/>
      <c r="F539" s="18"/>
      <c r="G539" s="20" t="str">
        <f t="shared" si="114"/>
        <v/>
      </c>
      <c r="H539" s="18"/>
      <c r="I539" s="15" t="str">
        <f t="shared" si="115"/>
        <v/>
      </c>
      <c r="J539" s="19"/>
      <c r="K539" s="19"/>
      <c r="L539" s="20" t="str">
        <f t="shared" si="116"/>
        <v/>
      </c>
      <c r="M539" s="15" t="str">
        <f t="shared" si="117"/>
        <v/>
      </c>
      <c r="N539" s="113"/>
      <c r="O539" s="21"/>
      <c r="P539" s="21">
        <v>0</v>
      </c>
      <c r="Q539" s="22">
        <f t="shared" si="111"/>
        <v>0</v>
      </c>
      <c r="R539" s="22">
        <f t="shared" si="107"/>
        <v>0</v>
      </c>
      <c r="S539" s="39" t="str">
        <f t="shared" si="108"/>
        <v/>
      </c>
      <c r="T539" s="39" t="str">
        <f t="shared" si="109"/>
        <v/>
      </c>
      <c r="U539" s="39" t="str">
        <f t="shared" si="110"/>
        <v/>
      </c>
    </row>
    <row r="540" spans="2:21" ht="12.75" customHeight="1" x14ac:dyDescent="0.15">
      <c r="B540" s="15" t="str">
        <f t="shared" si="112"/>
        <v/>
      </c>
      <c r="C540" s="15" t="str">
        <f>IF(E540="","",INT((E540-SUM(MOD(DATE(YEAR(E540-MOD(E540-2,7)+3),1,2),{1E+99;7})*{1;-1})+5)/7))</f>
        <v/>
      </c>
      <c r="D540" s="16" t="str">
        <f t="shared" si="113"/>
        <v/>
      </c>
      <c r="E540" s="17"/>
      <c r="F540" s="18"/>
      <c r="G540" s="20" t="str">
        <f t="shared" si="114"/>
        <v/>
      </c>
      <c r="H540" s="18"/>
      <c r="I540" s="15" t="str">
        <f t="shared" si="115"/>
        <v/>
      </c>
      <c r="J540" s="19"/>
      <c r="K540" s="19"/>
      <c r="L540" s="20" t="str">
        <f t="shared" si="116"/>
        <v/>
      </c>
      <c r="M540" s="15" t="str">
        <f t="shared" si="117"/>
        <v/>
      </c>
      <c r="N540" s="113"/>
      <c r="O540" s="21"/>
      <c r="P540" s="21">
        <v>0</v>
      </c>
      <c r="Q540" s="22">
        <f t="shared" si="111"/>
        <v>0</v>
      </c>
      <c r="R540" s="22">
        <f t="shared" si="107"/>
        <v>0</v>
      </c>
      <c r="S540" s="39" t="str">
        <f t="shared" si="108"/>
        <v/>
      </c>
      <c r="T540" s="39" t="str">
        <f t="shared" si="109"/>
        <v/>
      </c>
      <c r="U540" s="39" t="str">
        <f t="shared" si="110"/>
        <v/>
      </c>
    </row>
    <row r="541" spans="2:21" ht="12.75" customHeight="1" x14ac:dyDescent="0.15">
      <c r="B541" s="15" t="str">
        <f t="shared" si="112"/>
        <v/>
      </c>
      <c r="C541" s="15" t="str">
        <f>IF(E541="","",INT((E541-SUM(MOD(DATE(YEAR(E541-MOD(E541-2,7)+3),1,2),{1E+99;7})*{1;-1})+5)/7))</f>
        <v/>
      </c>
      <c r="D541" s="16" t="str">
        <f t="shared" si="113"/>
        <v/>
      </c>
      <c r="E541" s="17"/>
      <c r="F541" s="18"/>
      <c r="G541" s="20" t="str">
        <f t="shared" si="114"/>
        <v/>
      </c>
      <c r="H541" s="18"/>
      <c r="I541" s="15" t="str">
        <f t="shared" si="115"/>
        <v/>
      </c>
      <c r="J541" s="19"/>
      <c r="K541" s="19"/>
      <c r="L541" s="20" t="str">
        <f t="shared" si="116"/>
        <v/>
      </c>
      <c r="M541" s="15" t="str">
        <f t="shared" si="117"/>
        <v/>
      </c>
      <c r="N541" s="113"/>
      <c r="O541" s="21"/>
      <c r="P541" s="21">
        <v>0</v>
      </c>
      <c r="Q541" s="22">
        <f t="shared" si="111"/>
        <v>0</v>
      </c>
      <c r="R541" s="22">
        <f t="shared" si="107"/>
        <v>0</v>
      </c>
      <c r="S541" s="39" t="str">
        <f t="shared" si="108"/>
        <v/>
      </c>
      <c r="T541" s="39" t="str">
        <f t="shared" si="109"/>
        <v/>
      </c>
      <c r="U541" s="39" t="str">
        <f t="shared" si="110"/>
        <v/>
      </c>
    </row>
    <row r="542" spans="2:21" ht="12.75" customHeight="1" x14ac:dyDescent="0.15">
      <c r="B542" s="15" t="str">
        <f t="shared" si="112"/>
        <v/>
      </c>
      <c r="C542" s="15" t="str">
        <f>IF(E542="","",INT((E542-SUM(MOD(DATE(YEAR(E542-MOD(E542-2,7)+3),1,2),{1E+99;7})*{1;-1})+5)/7))</f>
        <v/>
      </c>
      <c r="D542" s="16" t="str">
        <f t="shared" si="113"/>
        <v/>
      </c>
      <c r="E542" s="17"/>
      <c r="F542" s="18"/>
      <c r="G542" s="20" t="str">
        <f t="shared" si="114"/>
        <v/>
      </c>
      <c r="H542" s="18"/>
      <c r="I542" s="15" t="str">
        <f t="shared" si="115"/>
        <v/>
      </c>
      <c r="J542" s="19"/>
      <c r="K542" s="19"/>
      <c r="L542" s="20" t="str">
        <f t="shared" si="116"/>
        <v/>
      </c>
      <c r="M542" s="15" t="str">
        <f t="shared" si="117"/>
        <v/>
      </c>
      <c r="N542" s="113"/>
      <c r="O542" s="21"/>
      <c r="P542" s="21">
        <v>0</v>
      </c>
      <c r="Q542" s="22">
        <f t="shared" si="111"/>
        <v>0</v>
      </c>
      <c r="R542" s="22">
        <f t="shared" si="107"/>
        <v>0</v>
      </c>
      <c r="S542" s="39" t="str">
        <f t="shared" si="108"/>
        <v/>
      </c>
      <c r="T542" s="39" t="str">
        <f t="shared" si="109"/>
        <v/>
      </c>
      <c r="U542" s="39" t="str">
        <f t="shared" si="110"/>
        <v/>
      </c>
    </row>
    <row r="543" spans="2:21" ht="12.75" customHeight="1" x14ac:dyDescent="0.15">
      <c r="B543" s="15" t="str">
        <f t="shared" si="112"/>
        <v/>
      </c>
      <c r="C543" s="15" t="str">
        <f>IF(E543="","",INT((E543-SUM(MOD(DATE(YEAR(E543-MOD(E543-2,7)+3),1,2),{1E+99;7})*{1;-1})+5)/7))</f>
        <v/>
      </c>
      <c r="D543" s="16" t="str">
        <f t="shared" si="113"/>
        <v/>
      </c>
      <c r="E543" s="17"/>
      <c r="F543" s="18"/>
      <c r="G543" s="20" t="str">
        <f t="shared" si="114"/>
        <v/>
      </c>
      <c r="H543" s="18"/>
      <c r="I543" s="15" t="str">
        <f t="shared" si="115"/>
        <v/>
      </c>
      <c r="J543" s="19"/>
      <c r="K543" s="19"/>
      <c r="L543" s="20" t="str">
        <f t="shared" si="116"/>
        <v/>
      </c>
      <c r="M543" s="15" t="str">
        <f t="shared" si="117"/>
        <v/>
      </c>
      <c r="N543" s="113"/>
      <c r="O543" s="21"/>
      <c r="P543" s="21">
        <v>0</v>
      </c>
      <c r="Q543" s="22">
        <f t="shared" si="111"/>
        <v>0</v>
      </c>
      <c r="R543" s="22">
        <f t="shared" ref="R543:R606" si="118">O543*P543</f>
        <v>0</v>
      </c>
      <c r="S543" s="39" t="str">
        <f t="shared" ref="S543:S606" si="119">L543&amp;B543</f>
        <v/>
      </c>
      <c r="T543" s="39" t="str">
        <f t="shared" ref="T543:T606" si="120">M543&amp;B543</f>
        <v/>
      </c>
      <c r="U543" s="39" t="str">
        <f t="shared" ref="U543:U606" si="121">M543&amp;E543</f>
        <v/>
      </c>
    </row>
    <row r="544" spans="2:21" ht="12.75" customHeight="1" x14ac:dyDescent="0.15">
      <c r="B544" s="15" t="str">
        <f t="shared" si="112"/>
        <v/>
      </c>
      <c r="C544" s="15" t="str">
        <f>IF(E544="","",INT((E544-SUM(MOD(DATE(YEAR(E544-MOD(E544-2,7)+3),1,2),{1E+99;7})*{1;-1})+5)/7))</f>
        <v/>
      </c>
      <c r="D544" s="16" t="str">
        <f t="shared" si="113"/>
        <v/>
      </c>
      <c r="E544" s="17"/>
      <c r="F544" s="18"/>
      <c r="G544" s="20" t="str">
        <f t="shared" si="114"/>
        <v/>
      </c>
      <c r="H544" s="18"/>
      <c r="I544" s="15" t="str">
        <f t="shared" si="115"/>
        <v/>
      </c>
      <c r="J544" s="19"/>
      <c r="K544" s="19"/>
      <c r="L544" s="20" t="str">
        <f t="shared" si="116"/>
        <v/>
      </c>
      <c r="M544" s="15" t="str">
        <f t="shared" si="117"/>
        <v/>
      </c>
      <c r="N544" s="113"/>
      <c r="O544" s="21"/>
      <c r="P544" s="21">
        <v>0</v>
      </c>
      <c r="Q544" s="22">
        <f t="shared" si="111"/>
        <v>0</v>
      </c>
      <c r="R544" s="22">
        <f t="shared" si="118"/>
        <v>0</v>
      </c>
      <c r="S544" s="39" t="str">
        <f t="shared" si="119"/>
        <v/>
      </c>
      <c r="T544" s="39" t="str">
        <f t="shared" si="120"/>
        <v/>
      </c>
      <c r="U544" s="39" t="str">
        <f t="shared" si="121"/>
        <v/>
      </c>
    </row>
    <row r="545" spans="2:21" ht="12.75" customHeight="1" x14ac:dyDescent="0.15">
      <c r="B545" s="15" t="str">
        <f t="shared" si="112"/>
        <v/>
      </c>
      <c r="C545" s="15" t="str">
        <f>IF(E545="","",INT((E545-SUM(MOD(DATE(YEAR(E545-MOD(E545-2,7)+3),1,2),{1E+99;7})*{1;-1})+5)/7))</f>
        <v/>
      </c>
      <c r="D545" s="16" t="str">
        <f t="shared" si="113"/>
        <v/>
      </c>
      <c r="E545" s="17"/>
      <c r="F545" s="18"/>
      <c r="G545" s="20" t="str">
        <f t="shared" si="114"/>
        <v/>
      </c>
      <c r="H545" s="18"/>
      <c r="I545" s="15" t="str">
        <f t="shared" si="115"/>
        <v/>
      </c>
      <c r="J545" s="19"/>
      <c r="K545" s="19"/>
      <c r="L545" s="20" t="str">
        <f t="shared" si="116"/>
        <v/>
      </c>
      <c r="M545" s="15" t="str">
        <f t="shared" si="117"/>
        <v/>
      </c>
      <c r="N545" s="113"/>
      <c r="O545" s="21"/>
      <c r="P545" s="21">
        <v>0</v>
      </c>
      <c r="Q545" s="22">
        <f t="shared" si="111"/>
        <v>0</v>
      </c>
      <c r="R545" s="22">
        <f t="shared" si="118"/>
        <v>0</v>
      </c>
      <c r="S545" s="39" t="str">
        <f t="shared" si="119"/>
        <v/>
      </c>
      <c r="T545" s="39" t="str">
        <f t="shared" si="120"/>
        <v/>
      </c>
      <c r="U545" s="39" t="str">
        <f t="shared" si="121"/>
        <v/>
      </c>
    </row>
    <row r="546" spans="2:21" ht="12.75" customHeight="1" x14ac:dyDescent="0.15">
      <c r="B546" s="15" t="str">
        <f t="shared" si="112"/>
        <v/>
      </c>
      <c r="C546" s="15" t="str">
        <f>IF(E546="","",INT((E546-SUM(MOD(DATE(YEAR(E546-MOD(E546-2,7)+3),1,2),{1E+99;7})*{1;-1})+5)/7))</f>
        <v/>
      </c>
      <c r="D546" s="16" t="str">
        <f t="shared" si="113"/>
        <v/>
      </c>
      <c r="E546" s="17"/>
      <c r="F546" s="18"/>
      <c r="G546" s="20" t="str">
        <f t="shared" si="114"/>
        <v/>
      </c>
      <c r="H546" s="18"/>
      <c r="I546" s="15" t="str">
        <f t="shared" si="115"/>
        <v/>
      </c>
      <c r="J546" s="19"/>
      <c r="K546" s="19"/>
      <c r="L546" s="20" t="str">
        <f t="shared" si="116"/>
        <v/>
      </c>
      <c r="M546" s="15" t="str">
        <f t="shared" si="117"/>
        <v/>
      </c>
      <c r="N546" s="113"/>
      <c r="O546" s="21"/>
      <c r="P546" s="21">
        <v>0</v>
      </c>
      <c r="Q546" s="22">
        <f t="shared" ref="Q546:Q609" si="122">IF(ISNUMBER(Q545),IF(ISNUMBER(P546),Q545+P546,0),0)</f>
        <v>0</v>
      </c>
      <c r="R546" s="22">
        <f t="shared" si="118"/>
        <v>0</v>
      </c>
      <c r="S546" s="39" t="str">
        <f t="shared" si="119"/>
        <v/>
      </c>
      <c r="T546" s="39" t="str">
        <f t="shared" si="120"/>
        <v/>
      </c>
      <c r="U546" s="39" t="str">
        <f t="shared" si="121"/>
        <v/>
      </c>
    </row>
    <row r="547" spans="2:21" ht="12.75" customHeight="1" x14ac:dyDescent="0.15">
      <c r="B547" s="15" t="str">
        <f t="shared" si="112"/>
        <v/>
      </c>
      <c r="C547" s="15" t="str">
        <f>IF(E547="","",INT((E547-SUM(MOD(DATE(YEAR(E547-MOD(E547-2,7)+3),1,2),{1E+99;7})*{1;-1})+5)/7))</f>
        <v/>
      </c>
      <c r="D547" s="16" t="str">
        <f t="shared" si="113"/>
        <v/>
      </c>
      <c r="E547" s="17"/>
      <c r="F547" s="18"/>
      <c r="G547" s="20" t="str">
        <f t="shared" si="114"/>
        <v/>
      </c>
      <c r="H547" s="18"/>
      <c r="I547" s="15" t="str">
        <f t="shared" si="115"/>
        <v/>
      </c>
      <c r="J547" s="19"/>
      <c r="K547" s="19"/>
      <c r="L547" s="20" t="str">
        <f t="shared" si="116"/>
        <v/>
      </c>
      <c r="M547" s="15" t="str">
        <f t="shared" si="117"/>
        <v/>
      </c>
      <c r="N547" s="113"/>
      <c r="O547" s="21"/>
      <c r="P547" s="21">
        <v>0</v>
      </c>
      <c r="Q547" s="22">
        <f t="shared" si="122"/>
        <v>0</v>
      </c>
      <c r="R547" s="22">
        <f t="shared" si="118"/>
        <v>0</v>
      </c>
      <c r="S547" s="39" t="str">
        <f t="shared" si="119"/>
        <v/>
      </c>
      <c r="T547" s="39" t="str">
        <f t="shared" si="120"/>
        <v/>
      </c>
      <c r="U547" s="39" t="str">
        <f t="shared" si="121"/>
        <v/>
      </c>
    </row>
    <row r="548" spans="2:21" ht="12.75" customHeight="1" x14ac:dyDescent="0.15">
      <c r="B548" s="15" t="str">
        <f t="shared" si="112"/>
        <v/>
      </c>
      <c r="C548" s="15" t="str">
        <f>IF(E548="","",INT((E548-SUM(MOD(DATE(YEAR(E548-MOD(E548-2,7)+3),1,2),{1E+99;7})*{1;-1})+5)/7))</f>
        <v/>
      </c>
      <c r="D548" s="16" t="str">
        <f t="shared" si="113"/>
        <v/>
      </c>
      <c r="E548" s="17"/>
      <c r="F548" s="18"/>
      <c r="G548" s="20" t="str">
        <f t="shared" si="114"/>
        <v/>
      </c>
      <c r="H548" s="18"/>
      <c r="I548" s="15" t="str">
        <f t="shared" si="115"/>
        <v/>
      </c>
      <c r="J548" s="19"/>
      <c r="K548" s="19"/>
      <c r="L548" s="20" t="str">
        <f t="shared" si="116"/>
        <v/>
      </c>
      <c r="M548" s="15" t="str">
        <f t="shared" si="117"/>
        <v/>
      </c>
      <c r="N548" s="113"/>
      <c r="O548" s="21"/>
      <c r="P548" s="21">
        <v>0</v>
      </c>
      <c r="Q548" s="22">
        <f t="shared" si="122"/>
        <v>0</v>
      </c>
      <c r="R548" s="22">
        <f t="shared" si="118"/>
        <v>0</v>
      </c>
      <c r="S548" s="39" t="str">
        <f t="shared" si="119"/>
        <v/>
      </c>
      <c r="T548" s="39" t="str">
        <f t="shared" si="120"/>
        <v/>
      </c>
      <c r="U548" s="39" t="str">
        <f t="shared" si="121"/>
        <v/>
      </c>
    </row>
    <row r="549" spans="2:21" ht="12.75" customHeight="1" x14ac:dyDescent="0.15">
      <c r="B549" s="15" t="str">
        <f t="shared" si="112"/>
        <v/>
      </c>
      <c r="C549" s="15" t="str">
        <f>IF(E549="","",INT((E549-SUM(MOD(DATE(YEAR(E549-MOD(E549-2,7)+3),1,2),{1E+99;7})*{1;-1})+5)/7))</f>
        <v/>
      </c>
      <c r="D549" s="16" t="str">
        <f t="shared" si="113"/>
        <v/>
      </c>
      <c r="E549" s="17"/>
      <c r="F549" s="18"/>
      <c r="G549" s="20" t="str">
        <f t="shared" si="114"/>
        <v/>
      </c>
      <c r="H549" s="18"/>
      <c r="I549" s="15" t="str">
        <f t="shared" si="115"/>
        <v/>
      </c>
      <c r="J549" s="19"/>
      <c r="K549" s="19"/>
      <c r="L549" s="20" t="str">
        <f t="shared" si="116"/>
        <v/>
      </c>
      <c r="M549" s="15" t="str">
        <f t="shared" si="117"/>
        <v/>
      </c>
      <c r="N549" s="113"/>
      <c r="O549" s="21"/>
      <c r="P549" s="21">
        <v>0</v>
      </c>
      <c r="Q549" s="22">
        <f t="shared" si="122"/>
        <v>0</v>
      </c>
      <c r="R549" s="22">
        <f t="shared" si="118"/>
        <v>0</v>
      </c>
      <c r="S549" s="39" t="str">
        <f t="shared" si="119"/>
        <v/>
      </c>
      <c r="T549" s="39" t="str">
        <f t="shared" si="120"/>
        <v/>
      </c>
      <c r="U549" s="39" t="str">
        <f t="shared" si="121"/>
        <v/>
      </c>
    </row>
    <row r="550" spans="2:21" ht="12.75" customHeight="1" x14ac:dyDescent="0.15">
      <c r="B550" s="15" t="str">
        <f t="shared" si="112"/>
        <v/>
      </c>
      <c r="C550" s="15" t="str">
        <f>IF(E550="","",INT((E550-SUM(MOD(DATE(YEAR(E550-MOD(E550-2,7)+3),1,2),{1E+99;7})*{1;-1})+5)/7))</f>
        <v/>
      </c>
      <c r="D550" s="16" t="str">
        <f t="shared" si="113"/>
        <v/>
      </c>
      <c r="E550" s="17"/>
      <c r="F550" s="18"/>
      <c r="G550" s="20" t="str">
        <f t="shared" si="114"/>
        <v/>
      </c>
      <c r="H550" s="18"/>
      <c r="I550" s="15" t="str">
        <f t="shared" si="115"/>
        <v/>
      </c>
      <c r="J550" s="19"/>
      <c r="K550" s="19"/>
      <c r="L550" s="20" t="str">
        <f t="shared" si="116"/>
        <v/>
      </c>
      <c r="M550" s="15" t="str">
        <f t="shared" si="117"/>
        <v/>
      </c>
      <c r="N550" s="113"/>
      <c r="O550" s="21"/>
      <c r="P550" s="21">
        <v>0</v>
      </c>
      <c r="Q550" s="22">
        <f t="shared" si="122"/>
        <v>0</v>
      </c>
      <c r="R550" s="22">
        <f t="shared" si="118"/>
        <v>0</v>
      </c>
      <c r="S550" s="39" t="str">
        <f t="shared" si="119"/>
        <v/>
      </c>
      <c r="T550" s="39" t="str">
        <f t="shared" si="120"/>
        <v/>
      </c>
      <c r="U550" s="39" t="str">
        <f t="shared" si="121"/>
        <v/>
      </c>
    </row>
    <row r="551" spans="2:21" ht="12.75" customHeight="1" x14ac:dyDescent="0.15">
      <c r="B551" s="15" t="str">
        <f t="shared" si="112"/>
        <v/>
      </c>
      <c r="C551" s="15" t="str">
        <f>IF(E551="","",INT((E551-SUM(MOD(DATE(YEAR(E551-MOD(E551-2,7)+3),1,2),{1E+99;7})*{1;-1})+5)/7))</f>
        <v/>
      </c>
      <c r="D551" s="16" t="str">
        <f t="shared" si="113"/>
        <v/>
      </c>
      <c r="E551" s="17"/>
      <c r="F551" s="18"/>
      <c r="G551" s="20" t="str">
        <f t="shared" si="114"/>
        <v/>
      </c>
      <c r="H551" s="18"/>
      <c r="I551" s="15" t="str">
        <f t="shared" si="115"/>
        <v/>
      </c>
      <c r="J551" s="19"/>
      <c r="K551" s="19"/>
      <c r="L551" s="20" t="str">
        <f t="shared" si="116"/>
        <v/>
      </c>
      <c r="M551" s="15" t="str">
        <f t="shared" si="117"/>
        <v/>
      </c>
      <c r="N551" s="113"/>
      <c r="O551" s="21"/>
      <c r="P551" s="21">
        <v>0</v>
      </c>
      <c r="Q551" s="22">
        <f t="shared" si="122"/>
        <v>0</v>
      </c>
      <c r="R551" s="22">
        <f t="shared" si="118"/>
        <v>0</v>
      </c>
      <c r="S551" s="39" t="str">
        <f t="shared" si="119"/>
        <v/>
      </c>
      <c r="T551" s="39" t="str">
        <f t="shared" si="120"/>
        <v/>
      </c>
      <c r="U551" s="39" t="str">
        <f t="shared" si="121"/>
        <v/>
      </c>
    </row>
    <row r="552" spans="2:21" ht="12.75" customHeight="1" x14ac:dyDescent="0.15">
      <c r="B552" s="15" t="str">
        <f t="shared" si="112"/>
        <v/>
      </c>
      <c r="C552" s="15" t="str">
        <f>IF(E552="","",INT((E552-SUM(MOD(DATE(YEAR(E552-MOD(E552-2,7)+3),1,2),{1E+99;7})*{1;-1})+5)/7))</f>
        <v/>
      </c>
      <c r="D552" s="16" t="str">
        <f t="shared" si="113"/>
        <v/>
      </c>
      <c r="E552" s="17"/>
      <c r="F552" s="18"/>
      <c r="G552" s="20" t="str">
        <f t="shared" si="114"/>
        <v/>
      </c>
      <c r="H552" s="18"/>
      <c r="I552" s="15" t="str">
        <f t="shared" si="115"/>
        <v/>
      </c>
      <c r="J552" s="19"/>
      <c r="K552" s="19"/>
      <c r="L552" s="20" t="str">
        <f t="shared" si="116"/>
        <v/>
      </c>
      <c r="M552" s="15" t="str">
        <f t="shared" si="117"/>
        <v/>
      </c>
      <c r="N552" s="113"/>
      <c r="O552" s="21"/>
      <c r="P552" s="21">
        <v>0</v>
      </c>
      <c r="Q552" s="22">
        <f t="shared" si="122"/>
        <v>0</v>
      </c>
      <c r="R552" s="22">
        <f t="shared" si="118"/>
        <v>0</v>
      </c>
      <c r="S552" s="39" t="str">
        <f t="shared" si="119"/>
        <v/>
      </c>
      <c r="T552" s="39" t="str">
        <f t="shared" si="120"/>
        <v/>
      </c>
      <c r="U552" s="39" t="str">
        <f t="shared" si="121"/>
        <v/>
      </c>
    </row>
    <row r="553" spans="2:21" ht="12.75" customHeight="1" x14ac:dyDescent="0.15">
      <c r="B553" s="15" t="str">
        <f t="shared" si="112"/>
        <v/>
      </c>
      <c r="C553" s="15" t="str">
        <f>IF(E553="","",INT((E553-SUM(MOD(DATE(YEAR(E553-MOD(E553-2,7)+3),1,2),{1E+99;7})*{1;-1})+5)/7))</f>
        <v/>
      </c>
      <c r="D553" s="16" t="str">
        <f t="shared" si="113"/>
        <v/>
      </c>
      <c r="E553" s="17"/>
      <c r="F553" s="18"/>
      <c r="G553" s="20" t="str">
        <f t="shared" si="114"/>
        <v/>
      </c>
      <c r="H553" s="18"/>
      <c r="I553" s="15" t="str">
        <f t="shared" si="115"/>
        <v/>
      </c>
      <c r="J553" s="19"/>
      <c r="K553" s="19"/>
      <c r="L553" s="20" t="str">
        <f t="shared" si="116"/>
        <v/>
      </c>
      <c r="M553" s="15" t="str">
        <f t="shared" si="117"/>
        <v/>
      </c>
      <c r="N553" s="113"/>
      <c r="O553" s="21"/>
      <c r="P553" s="21">
        <v>0</v>
      </c>
      <c r="Q553" s="22">
        <f t="shared" si="122"/>
        <v>0</v>
      </c>
      <c r="R553" s="22">
        <f t="shared" si="118"/>
        <v>0</v>
      </c>
      <c r="S553" s="39" t="str">
        <f t="shared" si="119"/>
        <v/>
      </c>
      <c r="T553" s="39" t="str">
        <f t="shared" si="120"/>
        <v/>
      </c>
      <c r="U553" s="39" t="str">
        <f t="shared" si="121"/>
        <v/>
      </c>
    </row>
    <row r="554" spans="2:21" ht="12.75" customHeight="1" x14ac:dyDescent="0.15">
      <c r="B554" s="15" t="str">
        <f t="shared" si="112"/>
        <v/>
      </c>
      <c r="C554" s="15" t="str">
        <f>IF(E554="","",INT((E554-SUM(MOD(DATE(YEAR(E554-MOD(E554-2,7)+3),1,2),{1E+99;7})*{1;-1})+5)/7))</f>
        <v/>
      </c>
      <c r="D554" s="16" t="str">
        <f t="shared" si="113"/>
        <v/>
      </c>
      <c r="E554" s="17"/>
      <c r="F554" s="18"/>
      <c r="G554" s="20" t="str">
        <f t="shared" si="114"/>
        <v/>
      </c>
      <c r="H554" s="18"/>
      <c r="I554" s="15" t="str">
        <f t="shared" si="115"/>
        <v/>
      </c>
      <c r="J554" s="19"/>
      <c r="K554" s="19"/>
      <c r="L554" s="20" t="str">
        <f t="shared" si="116"/>
        <v/>
      </c>
      <c r="M554" s="15" t="str">
        <f t="shared" si="117"/>
        <v/>
      </c>
      <c r="N554" s="113"/>
      <c r="O554" s="21"/>
      <c r="P554" s="21">
        <v>0</v>
      </c>
      <c r="Q554" s="22">
        <f t="shared" si="122"/>
        <v>0</v>
      </c>
      <c r="R554" s="22">
        <f t="shared" si="118"/>
        <v>0</v>
      </c>
      <c r="S554" s="39" t="str">
        <f t="shared" si="119"/>
        <v/>
      </c>
      <c r="T554" s="39" t="str">
        <f t="shared" si="120"/>
        <v/>
      </c>
      <c r="U554" s="39" t="str">
        <f t="shared" si="121"/>
        <v/>
      </c>
    </row>
    <row r="555" spans="2:21" ht="12.75" customHeight="1" x14ac:dyDescent="0.15">
      <c r="B555" s="15" t="str">
        <f t="shared" si="112"/>
        <v/>
      </c>
      <c r="C555" s="15" t="str">
        <f>IF(E555="","",INT((E555-SUM(MOD(DATE(YEAR(E555-MOD(E555-2,7)+3),1,2),{1E+99;7})*{1;-1})+5)/7))</f>
        <v/>
      </c>
      <c r="D555" s="16" t="str">
        <f t="shared" si="113"/>
        <v/>
      </c>
      <c r="E555" s="17"/>
      <c r="F555" s="18"/>
      <c r="G555" s="20" t="str">
        <f t="shared" si="114"/>
        <v/>
      </c>
      <c r="H555" s="18"/>
      <c r="I555" s="15" t="str">
        <f t="shared" si="115"/>
        <v/>
      </c>
      <c r="J555" s="19"/>
      <c r="K555" s="19"/>
      <c r="L555" s="20" t="str">
        <f t="shared" si="116"/>
        <v/>
      </c>
      <c r="M555" s="15" t="str">
        <f t="shared" si="117"/>
        <v/>
      </c>
      <c r="N555" s="113"/>
      <c r="O555" s="21"/>
      <c r="P555" s="21">
        <v>0</v>
      </c>
      <c r="Q555" s="22">
        <f t="shared" si="122"/>
        <v>0</v>
      </c>
      <c r="R555" s="22">
        <f t="shared" si="118"/>
        <v>0</v>
      </c>
      <c r="S555" s="39" t="str">
        <f t="shared" si="119"/>
        <v/>
      </c>
      <c r="T555" s="39" t="str">
        <f t="shared" si="120"/>
        <v/>
      </c>
      <c r="U555" s="39" t="str">
        <f t="shared" si="121"/>
        <v/>
      </c>
    </row>
    <row r="556" spans="2:21" ht="12.75" customHeight="1" x14ac:dyDescent="0.15">
      <c r="B556" s="15" t="str">
        <f t="shared" si="112"/>
        <v/>
      </c>
      <c r="C556" s="15" t="str">
        <f>IF(E556="","",INT((E556-SUM(MOD(DATE(YEAR(E556-MOD(E556-2,7)+3),1,2),{1E+99;7})*{1;-1})+5)/7))</f>
        <v/>
      </c>
      <c r="D556" s="16" t="str">
        <f t="shared" si="113"/>
        <v/>
      </c>
      <c r="E556" s="17"/>
      <c r="F556" s="18"/>
      <c r="G556" s="20" t="str">
        <f t="shared" si="114"/>
        <v/>
      </c>
      <c r="H556" s="18"/>
      <c r="I556" s="15" t="str">
        <f t="shared" si="115"/>
        <v/>
      </c>
      <c r="J556" s="19"/>
      <c r="K556" s="19"/>
      <c r="L556" s="20" t="str">
        <f t="shared" si="116"/>
        <v/>
      </c>
      <c r="M556" s="15" t="str">
        <f t="shared" si="117"/>
        <v/>
      </c>
      <c r="N556" s="113"/>
      <c r="O556" s="21"/>
      <c r="P556" s="21">
        <v>0</v>
      </c>
      <c r="Q556" s="22">
        <f t="shared" si="122"/>
        <v>0</v>
      </c>
      <c r="R556" s="22">
        <f t="shared" si="118"/>
        <v>0</v>
      </c>
      <c r="S556" s="39" t="str">
        <f t="shared" si="119"/>
        <v/>
      </c>
      <c r="T556" s="39" t="str">
        <f t="shared" si="120"/>
        <v/>
      </c>
      <c r="U556" s="39" t="str">
        <f t="shared" si="121"/>
        <v/>
      </c>
    </row>
    <row r="557" spans="2:21" ht="12.75" customHeight="1" x14ac:dyDescent="0.15">
      <c r="B557" s="15" t="str">
        <f t="shared" si="112"/>
        <v/>
      </c>
      <c r="C557" s="15" t="str">
        <f>IF(E557="","",INT((E557-SUM(MOD(DATE(YEAR(E557-MOD(E557-2,7)+3),1,2),{1E+99;7})*{1;-1})+5)/7))</f>
        <v/>
      </c>
      <c r="D557" s="16" t="str">
        <f t="shared" si="113"/>
        <v/>
      </c>
      <c r="E557" s="17"/>
      <c r="F557" s="18"/>
      <c r="G557" s="20" t="str">
        <f t="shared" si="114"/>
        <v/>
      </c>
      <c r="H557" s="18"/>
      <c r="I557" s="15" t="str">
        <f t="shared" si="115"/>
        <v/>
      </c>
      <c r="J557" s="19"/>
      <c r="K557" s="19"/>
      <c r="L557" s="20" t="str">
        <f t="shared" si="116"/>
        <v/>
      </c>
      <c r="M557" s="15" t="str">
        <f t="shared" si="117"/>
        <v/>
      </c>
      <c r="N557" s="113"/>
      <c r="O557" s="21"/>
      <c r="P557" s="21">
        <v>0</v>
      </c>
      <c r="Q557" s="22">
        <f t="shared" si="122"/>
        <v>0</v>
      </c>
      <c r="R557" s="22">
        <f t="shared" si="118"/>
        <v>0</v>
      </c>
      <c r="S557" s="39" t="str">
        <f t="shared" si="119"/>
        <v/>
      </c>
      <c r="T557" s="39" t="str">
        <f t="shared" si="120"/>
        <v/>
      </c>
      <c r="U557" s="39" t="str">
        <f t="shared" si="121"/>
        <v/>
      </c>
    </row>
    <row r="558" spans="2:21" ht="12.75" customHeight="1" x14ac:dyDescent="0.15">
      <c r="B558" s="15" t="str">
        <f t="shared" si="112"/>
        <v/>
      </c>
      <c r="C558" s="15" t="str">
        <f>IF(E558="","",INT((E558-SUM(MOD(DATE(YEAR(E558-MOD(E558-2,7)+3),1,2),{1E+99;7})*{1;-1})+5)/7))</f>
        <v/>
      </c>
      <c r="D558" s="16" t="str">
        <f t="shared" si="113"/>
        <v/>
      </c>
      <c r="E558" s="17"/>
      <c r="F558" s="18"/>
      <c r="G558" s="20" t="str">
        <f t="shared" si="114"/>
        <v/>
      </c>
      <c r="H558" s="18"/>
      <c r="I558" s="15" t="str">
        <f t="shared" si="115"/>
        <v/>
      </c>
      <c r="J558" s="19"/>
      <c r="K558" s="19"/>
      <c r="L558" s="20" t="str">
        <f t="shared" si="116"/>
        <v/>
      </c>
      <c r="M558" s="15" t="str">
        <f t="shared" si="117"/>
        <v/>
      </c>
      <c r="N558" s="113"/>
      <c r="O558" s="21"/>
      <c r="P558" s="21">
        <v>0</v>
      </c>
      <c r="Q558" s="22">
        <f t="shared" si="122"/>
        <v>0</v>
      </c>
      <c r="R558" s="22">
        <f t="shared" si="118"/>
        <v>0</v>
      </c>
      <c r="S558" s="39" t="str">
        <f t="shared" si="119"/>
        <v/>
      </c>
      <c r="T558" s="39" t="str">
        <f t="shared" si="120"/>
        <v/>
      </c>
      <c r="U558" s="39" t="str">
        <f t="shared" si="121"/>
        <v/>
      </c>
    </row>
    <row r="559" spans="2:21" ht="12.75" customHeight="1" x14ac:dyDescent="0.15">
      <c r="B559" s="15" t="str">
        <f t="shared" si="112"/>
        <v/>
      </c>
      <c r="C559" s="15" t="str">
        <f>IF(E559="","",INT((E559-SUM(MOD(DATE(YEAR(E559-MOD(E559-2,7)+3),1,2),{1E+99;7})*{1;-1})+5)/7))</f>
        <v/>
      </c>
      <c r="D559" s="16" t="str">
        <f t="shared" si="113"/>
        <v/>
      </c>
      <c r="E559" s="17"/>
      <c r="F559" s="18"/>
      <c r="G559" s="20" t="str">
        <f t="shared" si="114"/>
        <v/>
      </c>
      <c r="H559" s="18"/>
      <c r="I559" s="15" t="str">
        <f t="shared" si="115"/>
        <v/>
      </c>
      <c r="J559" s="19"/>
      <c r="K559" s="19"/>
      <c r="L559" s="20" t="str">
        <f t="shared" si="116"/>
        <v/>
      </c>
      <c r="M559" s="15" t="str">
        <f t="shared" si="117"/>
        <v/>
      </c>
      <c r="N559" s="113"/>
      <c r="O559" s="21"/>
      <c r="P559" s="21">
        <v>0</v>
      </c>
      <c r="Q559" s="22">
        <f t="shared" si="122"/>
        <v>0</v>
      </c>
      <c r="R559" s="22">
        <f t="shared" si="118"/>
        <v>0</v>
      </c>
      <c r="S559" s="39" t="str">
        <f t="shared" si="119"/>
        <v/>
      </c>
      <c r="T559" s="39" t="str">
        <f t="shared" si="120"/>
        <v/>
      </c>
      <c r="U559" s="39" t="str">
        <f t="shared" si="121"/>
        <v/>
      </c>
    </row>
    <row r="560" spans="2:21" ht="12.75" customHeight="1" x14ac:dyDescent="0.15">
      <c r="B560" s="15" t="str">
        <f t="shared" si="112"/>
        <v/>
      </c>
      <c r="C560" s="15" t="str">
        <f>IF(E560="","",INT((E560-SUM(MOD(DATE(YEAR(E560-MOD(E560-2,7)+3),1,2),{1E+99;7})*{1;-1})+5)/7))</f>
        <v/>
      </c>
      <c r="D560" s="16" t="str">
        <f t="shared" si="113"/>
        <v/>
      </c>
      <c r="E560" s="17"/>
      <c r="F560" s="18"/>
      <c r="G560" s="20" t="str">
        <f t="shared" si="114"/>
        <v/>
      </c>
      <c r="H560" s="18"/>
      <c r="I560" s="15" t="str">
        <f t="shared" si="115"/>
        <v/>
      </c>
      <c r="J560" s="19"/>
      <c r="K560" s="19"/>
      <c r="L560" s="20" t="str">
        <f t="shared" si="116"/>
        <v/>
      </c>
      <c r="M560" s="15" t="str">
        <f t="shared" si="117"/>
        <v/>
      </c>
      <c r="N560" s="113"/>
      <c r="O560" s="21"/>
      <c r="P560" s="21">
        <v>0</v>
      </c>
      <c r="Q560" s="22">
        <f t="shared" si="122"/>
        <v>0</v>
      </c>
      <c r="R560" s="22">
        <f t="shared" si="118"/>
        <v>0</v>
      </c>
      <c r="S560" s="39" t="str">
        <f t="shared" si="119"/>
        <v/>
      </c>
      <c r="T560" s="39" t="str">
        <f t="shared" si="120"/>
        <v/>
      </c>
      <c r="U560" s="39" t="str">
        <f t="shared" si="121"/>
        <v/>
      </c>
    </row>
    <row r="561" spans="2:21" ht="12.75" customHeight="1" x14ac:dyDescent="0.15">
      <c r="B561" s="15" t="str">
        <f t="shared" si="112"/>
        <v/>
      </c>
      <c r="C561" s="15" t="str">
        <f>IF(E561="","",INT((E561-SUM(MOD(DATE(YEAR(E561-MOD(E561-2,7)+3),1,2),{1E+99;7})*{1;-1})+5)/7))</f>
        <v/>
      </c>
      <c r="D561" s="16" t="str">
        <f t="shared" si="113"/>
        <v/>
      </c>
      <c r="E561" s="17"/>
      <c r="F561" s="18"/>
      <c r="G561" s="20" t="str">
        <f t="shared" si="114"/>
        <v/>
      </c>
      <c r="H561" s="18"/>
      <c r="I561" s="15" t="str">
        <f t="shared" si="115"/>
        <v/>
      </c>
      <c r="J561" s="19"/>
      <c r="K561" s="19"/>
      <c r="L561" s="20" t="str">
        <f t="shared" si="116"/>
        <v/>
      </c>
      <c r="M561" s="15" t="str">
        <f t="shared" si="117"/>
        <v/>
      </c>
      <c r="N561" s="113"/>
      <c r="O561" s="21"/>
      <c r="P561" s="21">
        <v>0</v>
      </c>
      <c r="Q561" s="22">
        <f t="shared" si="122"/>
        <v>0</v>
      </c>
      <c r="R561" s="22">
        <f t="shared" si="118"/>
        <v>0</v>
      </c>
      <c r="S561" s="39" t="str">
        <f t="shared" si="119"/>
        <v/>
      </c>
      <c r="T561" s="39" t="str">
        <f t="shared" si="120"/>
        <v/>
      </c>
      <c r="U561" s="39" t="str">
        <f t="shared" si="121"/>
        <v/>
      </c>
    </row>
    <row r="562" spans="2:21" ht="12.75" customHeight="1" x14ac:dyDescent="0.15">
      <c r="B562" s="15" t="str">
        <f t="shared" si="112"/>
        <v/>
      </c>
      <c r="C562" s="15" t="str">
        <f>IF(E562="","",INT((E562-SUM(MOD(DATE(YEAR(E562-MOD(E562-2,7)+3),1,2),{1E+99;7})*{1;-1})+5)/7))</f>
        <v/>
      </c>
      <c r="D562" s="16" t="str">
        <f t="shared" si="113"/>
        <v/>
      </c>
      <c r="E562" s="17"/>
      <c r="F562" s="18"/>
      <c r="G562" s="20" t="str">
        <f t="shared" si="114"/>
        <v/>
      </c>
      <c r="H562" s="18"/>
      <c r="I562" s="15" t="str">
        <f t="shared" si="115"/>
        <v/>
      </c>
      <c r="J562" s="19"/>
      <c r="K562" s="19"/>
      <c r="L562" s="20" t="str">
        <f t="shared" si="116"/>
        <v/>
      </c>
      <c r="M562" s="15" t="str">
        <f t="shared" si="117"/>
        <v/>
      </c>
      <c r="N562" s="113"/>
      <c r="O562" s="21"/>
      <c r="P562" s="21">
        <v>0</v>
      </c>
      <c r="Q562" s="22">
        <f t="shared" si="122"/>
        <v>0</v>
      </c>
      <c r="R562" s="22">
        <f t="shared" si="118"/>
        <v>0</v>
      </c>
      <c r="S562" s="39" t="str">
        <f t="shared" si="119"/>
        <v/>
      </c>
      <c r="T562" s="39" t="str">
        <f t="shared" si="120"/>
        <v/>
      </c>
      <c r="U562" s="39" t="str">
        <f t="shared" si="121"/>
        <v/>
      </c>
    </row>
    <row r="563" spans="2:21" ht="12.75" customHeight="1" x14ac:dyDescent="0.15">
      <c r="B563" s="15" t="str">
        <f t="shared" si="112"/>
        <v/>
      </c>
      <c r="C563" s="15" t="str">
        <f>IF(E563="","",INT((E563-SUM(MOD(DATE(YEAR(E563-MOD(E563-2,7)+3),1,2),{1E+99;7})*{1;-1})+5)/7))</f>
        <v/>
      </c>
      <c r="D563" s="16" t="str">
        <f t="shared" si="113"/>
        <v/>
      </c>
      <c r="E563" s="17"/>
      <c r="F563" s="18"/>
      <c r="G563" s="20" t="str">
        <f t="shared" si="114"/>
        <v/>
      </c>
      <c r="H563" s="18"/>
      <c r="I563" s="15" t="str">
        <f t="shared" si="115"/>
        <v/>
      </c>
      <c r="J563" s="19"/>
      <c r="K563" s="19"/>
      <c r="L563" s="20" t="str">
        <f t="shared" si="116"/>
        <v/>
      </c>
      <c r="M563" s="15" t="str">
        <f t="shared" si="117"/>
        <v/>
      </c>
      <c r="N563" s="113"/>
      <c r="O563" s="21"/>
      <c r="P563" s="21">
        <v>0</v>
      </c>
      <c r="Q563" s="22">
        <f t="shared" si="122"/>
        <v>0</v>
      </c>
      <c r="R563" s="22">
        <f t="shared" si="118"/>
        <v>0</v>
      </c>
      <c r="S563" s="39" t="str">
        <f t="shared" si="119"/>
        <v/>
      </c>
      <c r="T563" s="39" t="str">
        <f t="shared" si="120"/>
        <v/>
      </c>
      <c r="U563" s="39" t="str">
        <f t="shared" si="121"/>
        <v/>
      </c>
    </row>
    <row r="564" spans="2:21" ht="12.75" customHeight="1" x14ac:dyDescent="0.15">
      <c r="B564" s="15" t="str">
        <f t="shared" si="112"/>
        <v/>
      </c>
      <c r="C564" s="15" t="str">
        <f>IF(E564="","",INT((E564-SUM(MOD(DATE(YEAR(E564-MOD(E564-2,7)+3),1,2),{1E+99;7})*{1;-1})+5)/7))</f>
        <v/>
      </c>
      <c r="D564" s="16" t="str">
        <f t="shared" si="113"/>
        <v/>
      </c>
      <c r="E564" s="17"/>
      <c r="F564" s="18"/>
      <c r="G564" s="20" t="str">
        <f t="shared" si="114"/>
        <v/>
      </c>
      <c r="H564" s="18"/>
      <c r="I564" s="15" t="str">
        <f t="shared" si="115"/>
        <v/>
      </c>
      <c r="J564" s="19"/>
      <c r="K564" s="19"/>
      <c r="L564" s="20" t="str">
        <f t="shared" si="116"/>
        <v/>
      </c>
      <c r="M564" s="15" t="str">
        <f t="shared" si="117"/>
        <v/>
      </c>
      <c r="N564" s="113"/>
      <c r="O564" s="21"/>
      <c r="P564" s="21">
        <v>0</v>
      </c>
      <c r="Q564" s="22">
        <f t="shared" si="122"/>
        <v>0</v>
      </c>
      <c r="R564" s="22">
        <f t="shared" si="118"/>
        <v>0</v>
      </c>
      <c r="S564" s="39" t="str">
        <f t="shared" si="119"/>
        <v/>
      </c>
      <c r="T564" s="39" t="str">
        <f t="shared" si="120"/>
        <v/>
      </c>
      <c r="U564" s="39" t="str">
        <f t="shared" si="121"/>
        <v/>
      </c>
    </row>
    <row r="565" spans="2:21" ht="12.75" customHeight="1" x14ac:dyDescent="0.15">
      <c r="B565" s="15" t="str">
        <f t="shared" si="112"/>
        <v/>
      </c>
      <c r="C565" s="15" t="str">
        <f>IF(E565="","",INT((E565-SUM(MOD(DATE(YEAR(E565-MOD(E565-2,7)+3),1,2),{1E+99;7})*{1;-1})+5)/7))</f>
        <v/>
      </c>
      <c r="D565" s="16" t="str">
        <f t="shared" si="113"/>
        <v/>
      </c>
      <c r="E565" s="17"/>
      <c r="F565" s="18"/>
      <c r="G565" s="20" t="str">
        <f t="shared" si="114"/>
        <v/>
      </c>
      <c r="H565" s="18"/>
      <c r="I565" s="15" t="str">
        <f t="shared" si="115"/>
        <v/>
      </c>
      <c r="J565" s="19"/>
      <c r="K565" s="19"/>
      <c r="L565" s="20" t="str">
        <f t="shared" si="116"/>
        <v/>
      </c>
      <c r="M565" s="15" t="str">
        <f t="shared" si="117"/>
        <v/>
      </c>
      <c r="N565" s="113"/>
      <c r="O565" s="21"/>
      <c r="P565" s="21">
        <v>0</v>
      </c>
      <c r="Q565" s="22">
        <f t="shared" si="122"/>
        <v>0</v>
      </c>
      <c r="R565" s="22">
        <f t="shared" si="118"/>
        <v>0</v>
      </c>
      <c r="S565" s="39" t="str">
        <f t="shared" si="119"/>
        <v/>
      </c>
      <c r="T565" s="39" t="str">
        <f t="shared" si="120"/>
        <v/>
      </c>
      <c r="U565" s="39" t="str">
        <f t="shared" si="121"/>
        <v/>
      </c>
    </row>
    <row r="566" spans="2:21" ht="12.75" customHeight="1" x14ac:dyDescent="0.15">
      <c r="B566" s="15" t="str">
        <f t="shared" si="112"/>
        <v/>
      </c>
      <c r="C566" s="15" t="str">
        <f>IF(E566="","",INT((E566-SUM(MOD(DATE(YEAR(E566-MOD(E566-2,7)+3),1,2),{1E+99;7})*{1;-1})+5)/7))</f>
        <v/>
      </c>
      <c r="D566" s="16" t="str">
        <f t="shared" si="113"/>
        <v/>
      </c>
      <c r="E566" s="17"/>
      <c r="F566" s="18"/>
      <c r="G566" s="20" t="str">
        <f t="shared" si="114"/>
        <v/>
      </c>
      <c r="H566" s="18"/>
      <c r="I566" s="15" t="str">
        <f t="shared" si="115"/>
        <v/>
      </c>
      <c r="J566" s="19"/>
      <c r="K566" s="19"/>
      <c r="L566" s="20" t="str">
        <f t="shared" si="116"/>
        <v/>
      </c>
      <c r="M566" s="15" t="str">
        <f t="shared" si="117"/>
        <v/>
      </c>
      <c r="N566" s="113"/>
      <c r="O566" s="21"/>
      <c r="P566" s="21">
        <v>0</v>
      </c>
      <c r="Q566" s="22">
        <f t="shared" si="122"/>
        <v>0</v>
      </c>
      <c r="R566" s="22">
        <f t="shared" si="118"/>
        <v>0</v>
      </c>
      <c r="S566" s="39" t="str">
        <f t="shared" si="119"/>
        <v/>
      </c>
      <c r="T566" s="39" t="str">
        <f t="shared" si="120"/>
        <v/>
      </c>
      <c r="U566" s="39" t="str">
        <f t="shared" si="121"/>
        <v/>
      </c>
    </row>
    <row r="567" spans="2:21" ht="12.75" customHeight="1" x14ac:dyDescent="0.15">
      <c r="B567" s="15" t="str">
        <f t="shared" si="112"/>
        <v/>
      </c>
      <c r="C567" s="15" t="str">
        <f>IF(E567="","",INT((E567-SUM(MOD(DATE(YEAR(E567-MOD(E567-2,7)+3),1,2),{1E+99;7})*{1;-1})+5)/7))</f>
        <v/>
      </c>
      <c r="D567" s="16" t="str">
        <f t="shared" si="113"/>
        <v/>
      </c>
      <c r="E567" s="17"/>
      <c r="F567" s="18"/>
      <c r="G567" s="20" t="str">
        <f t="shared" si="114"/>
        <v/>
      </c>
      <c r="H567" s="18"/>
      <c r="I567" s="15" t="str">
        <f t="shared" si="115"/>
        <v/>
      </c>
      <c r="J567" s="19"/>
      <c r="K567" s="19"/>
      <c r="L567" s="20" t="str">
        <f t="shared" si="116"/>
        <v/>
      </c>
      <c r="M567" s="15" t="str">
        <f t="shared" si="117"/>
        <v/>
      </c>
      <c r="N567" s="113"/>
      <c r="O567" s="21"/>
      <c r="P567" s="21">
        <v>0</v>
      </c>
      <c r="Q567" s="22">
        <f t="shared" si="122"/>
        <v>0</v>
      </c>
      <c r="R567" s="22">
        <f t="shared" si="118"/>
        <v>0</v>
      </c>
      <c r="S567" s="39" t="str">
        <f t="shared" si="119"/>
        <v/>
      </c>
      <c r="T567" s="39" t="str">
        <f t="shared" si="120"/>
        <v/>
      </c>
      <c r="U567" s="39" t="str">
        <f t="shared" si="121"/>
        <v/>
      </c>
    </row>
    <row r="568" spans="2:21" ht="12.75" customHeight="1" x14ac:dyDescent="0.15">
      <c r="B568" s="15" t="str">
        <f t="shared" si="112"/>
        <v/>
      </c>
      <c r="C568" s="15" t="str">
        <f>IF(E568="","",INT((E568-SUM(MOD(DATE(YEAR(E568-MOD(E568-2,7)+3),1,2),{1E+99;7})*{1;-1})+5)/7))</f>
        <v/>
      </c>
      <c r="D568" s="16" t="str">
        <f t="shared" si="113"/>
        <v/>
      </c>
      <c r="E568" s="17"/>
      <c r="F568" s="18"/>
      <c r="G568" s="20" t="str">
        <f t="shared" si="114"/>
        <v/>
      </c>
      <c r="H568" s="18"/>
      <c r="I568" s="15" t="str">
        <f t="shared" si="115"/>
        <v/>
      </c>
      <c r="J568" s="19"/>
      <c r="K568" s="19"/>
      <c r="L568" s="20" t="str">
        <f t="shared" si="116"/>
        <v/>
      </c>
      <c r="M568" s="15" t="str">
        <f t="shared" si="117"/>
        <v/>
      </c>
      <c r="N568" s="113"/>
      <c r="O568" s="21"/>
      <c r="P568" s="21">
        <v>0</v>
      </c>
      <c r="Q568" s="22">
        <f t="shared" si="122"/>
        <v>0</v>
      </c>
      <c r="R568" s="22">
        <f t="shared" si="118"/>
        <v>0</v>
      </c>
      <c r="S568" s="39" t="str">
        <f t="shared" si="119"/>
        <v/>
      </c>
      <c r="T568" s="39" t="str">
        <f t="shared" si="120"/>
        <v/>
      </c>
      <c r="U568" s="39" t="str">
        <f t="shared" si="121"/>
        <v/>
      </c>
    </row>
    <row r="569" spans="2:21" ht="12.75" customHeight="1" x14ac:dyDescent="0.15">
      <c r="B569" s="15" t="str">
        <f t="shared" si="112"/>
        <v/>
      </c>
      <c r="C569" s="15" t="str">
        <f>IF(E569="","",INT((E569-SUM(MOD(DATE(YEAR(E569-MOD(E569-2,7)+3),1,2),{1E+99;7})*{1;-1})+5)/7))</f>
        <v/>
      </c>
      <c r="D569" s="16" t="str">
        <f t="shared" si="113"/>
        <v/>
      </c>
      <c r="E569" s="17"/>
      <c r="F569" s="18"/>
      <c r="G569" s="20" t="str">
        <f t="shared" si="114"/>
        <v/>
      </c>
      <c r="H569" s="18"/>
      <c r="I569" s="15" t="str">
        <f t="shared" si="115"/>
        <v/>
      </c>
      <c r="J569" s="19"/>
      <c r="K569" s="19"/>
      <c r="L569" s="20" t="str">
        <f t="shared" si="116"/>
        <v/>
      </c>
      <c r="M569" s="15" t="str">
        <f t="shared" si="117"/>
        <v/>
      </c>
      <c r="N569" s="113"/>
      <c r="O569" s="21"/>
      <c r="P569" s="21">
        <v>0</v>
      </c>
      <c r="Q569" s="22">
        <f t="shared" si="122"/>
        <v>0</v>
      </c>
      <c r="R569" s="22">
        <f t="shared" si="118"/>
        <v>0</v>
      </c>
      <c r="S569" s="39" t="str">
        <f t="shared" si="119"/>
        <v/>
      </c>
      <c r="T569" s="39" t="str">
        <f t="shared" si="120"/>
        <v/>
      </c>
      <c r="U569" s="39" t="str">
        <f t="shared" si="121"/>
        <v/>
      </c>
    </row>
    <row r="570" spans="2:21" ht="12.75" customHeight="1" x14ac:dyDescent="0.15">
      <c r="B570" s="15" t="str">
        <f t="shared" si="112"/>
        <v/>
      </c>
      <c r="C570" s="15" t="str">
        <f>IF(E570="","",INT((E570-SUM(MOD(DATE(YEAR(E570-MOD(E570-2,7)+3),1,2),{1E+99;7})*{1;-1})+5)/7))</f>
        <v/>
      </c>
      <c r="D570" s="16" t="str">
        <f t="shared" si="113"/>
        <v/>
      </c>
      <c r="E570" s="17"/>
      <c r="F570" s="18"/>
      <c r="G570" s="20" t="str">
        <f t="shared" si="114"/>
        <v/>
      </c>
      <c r="H570" s="18"/>
      <c r="I570" s="15" t="str">
        <f t="shared" si="115"/>
        <v/>
      </c>
      <c r="J570" s="19"/>
      <c r="K570" s="19"/>
      <c r="L570" s="20" t="str">
        <f t="shared" si="116"/>
        <v/>
      </c>
      <c r="M570" s="15" t="str">
        <f t="shared" si="117"/>
        <v/>
      </c>
      <c r="N570" s="113"/>
      <c r="O570" s="21"/>
      <c r="P570" s="21">
        <v>0</v>
      </c>
      <c r="Q570" s="22">
        <f t="shared" si="122"/>
        <v>0</v>
      </c>
      <c r="R570" s="22">
        <f t="shared" si="118"/>
        <v>0</v>
      </c>
      <c r="S570" s="39" t="str">
        <f t="shared" si="119"/>
        <v/>
      </c>
      <c r="T570" s="39" t="str">
        <f t="shared" si="120"/>
        <v/>
      </c>
      <c r="U570" s="39" t="str">
        <f t="shared" si="121"/>
        <v/>
      </c>
    </row>
    <row r="571" spans="2:21" ht="12.75" customHeight="1" x14ac:dyDescent="0.15">
      <c r="B571" s="15" t="str">
        <f t="shared" si="112"/>
        <v/>
      </c>
      <c r="C571" s="15" t="str">
        <f>IF(E571="","",INT((E571-SUM(MOD(DATE(YEAR(E571-MOD(E571-2,7)+3),1,2),{1E+99;7})*{1;-1})+5)/7))</f>
        <v/>
      </c>
      <c r="D571" s="16" t="str">
        <f t="shared" si="113"/>
        <v/>
      </c>
      <c r="E571" s="17"/>
      <c r="F571" s="18"/>
      <c r="G571" s="20" t="str">
        <f t="shared" si="114"/>
        <v/>
      </c>
      <c r="H571" s="18"/>
      <c r="I571" s="15" t="str">
        <f t="shared" si="115"/>
        <v/>
      </c>
      <c r="J571" s="19"/>
      <c r="K571" s="19"/>
      <c r="L571" s="20" t="str">
        <f t="shared" si="116"/>
        <v/>
      </c>
      <c r="M571" s="15" t="str">
        <f t="shared" si="117"/>
        <v/>
      </c>
      <c r="N571" s="113"/>
      <c r="O571" s="21"/>
      <c r="P571" s="21">
        <v>0</v>
      </c>
      <c r="Q571" s="22">
        <f t="shared" si="122"/>
        <v>0</v>
      </c>
      <c r="R571" s="22">
        <f t="shared" si="118"/>
        <v>0</v>
      </c>
      <c r="S571" s="39" t="str">
        <f t="shared" si="119"/>
        <v/>
      </c>
      <c r="T571" s="39" t="str">
        <f t="shared" si="120"/>
        <v/>
      </c>
      <c r="U571" s="39" t="str">
        <f t="shared" si="121"/>
        <v/>
      </c>
    </row>
    <row r="572" spans="2:21" ht="12.75" customHeight="1" x14ac:dyDescent="0.15">
      <c r="B572" s="15" t="str">
        <f t="shared" si="112"/>
        <v/>
      </c>
      <c r="C572" s="15" t="str">
        <f>IF(E572="","",INT((E572-SUM(MOD(DATE(YEAR(E572-MOD(E572-2,7)+3),1,2),{1E+99;7})*{1;-1})+5)/7))</f>
        <v/>
      </c>
      <c r="D572" s="16" t="str">
        <f t="shared" si="113"/>
        <v/>
      </c>
      <c r="E572" s="17"/>
      <c r="F572" s="18"/>
      <c r="G572" s="20" t="str">
        <f t="shared" si="114"/>
        <v/>
      </c>
      <c r="H572" s="18"/>
      <c r="I572" s="15" t="str">
        <f t="shared" si="115"/>
        <v/>
      </c>
      <c r="J572" s="19"/>
      <c r="K572" s="19"/>
      <c r="L572" s="20" t="str">
        <f t="shared" si="116"/>
        <v/>
      </c>
      <c r="M572" s="15" t="str">
        <f t="shared" si="117"/>
        <v/>
      </c>
      <c r="N572" s="113"/>
      <c r="O572" s="21"/>
      <c r="P572" s="21">
        <v>0</v>
      </c>
      <c r="Q572" s="22">
        <f t="shared" si="122"/>
        <v>0</v>
      </c>
      <c r="R572" s="22">
        <f t="shared" si="118"/>
        <v>0</v>
      </c>
      <c r="S572" s="39" t="str">
        <f t="shared" si="119"/>
        <v/>
      </c>
      <c r="T572" s="39" t="str">
        <f t="shared" si="120"/>
        <v/>
      </c>
      <c r="U572" s="39" t="str">
        <f t="shared" si="121"/>
        <v/>
      </c>
    </row>
    <row r="573" spans="2:21" ht="12.75" customHeight="1" x14ac:dyDescent="0.15">
      <c r="B573" s="15" t="str">
        <f t="shared" si="112"/>
        <v/>
      </c>
      <c r="C573" s="15" t="str">
        <f>IF(E573="","",INT((E573-SUM(MOD(DATE(YEAR(E573-MOD(E573-2,7)+3),1,2),{1E+99;7})*{1;-1})+5)/7))</f>
        <v/>
      </c>
      <c r="D573" s="16" t="str">
        <f t="shared" si="113"/>
        <v/>
      </c>
      <c r="E573" s="17"/>
      <c r="F573" s="18"/>
      <c r="G573" s="20" t="str">
        <f t="shared" si="114"/>
        <v/>
      </c>
      <c r="H573" s="18"/>
      <c r="I573" s="15" t="str">
        <f t="shared" si="115"/>
        <v/>
      </c>
      <c r="J573" s="19"/>
      <c r="K573" s="19"/>
      <c r="L573" s="20" t="str">
        <f t="shared" si="116"/>
        <v/>
      </c>
      <c r="M573" s="15" t="str">
        <f t="shared" si="117"/>
        <v/>
      </c>
      <c r="N573" s="113"/>
      <c r="O573" s="21"/>
      <c r="P573" s="21">
        <v>0</v>
      </c>
      <c r="Q573" s="22">
        <f t="shared" si="122"/>
        <v>0</v>
      </c>
      <c r="R573" s="22">
        <f t="shared" si="118"/>
        <v>0</v>
      </c>
      <c r="S573" s="39" t="str">
        <f t="shared" si="119"/>
        <v/>
      </c>
      <c r="T573" s="39" t="str">
        <f t="shared" si="120"/>
        <v/>
      </c>
      <c r="U573" s="39" t="str">
        <f t="shared" si="121"/>
        <v/>
      </c>
    </row>
    <row r="574" spans="2:21" ht="12.75" customHeight="1" x14ac:dyDescent="0.15">
      <c r="B574" s="15" t="str">
        <f t="shared" si="112"/>
        <v/>
      </c>
      <c r="C574" s="15" t="str">
        <f>IF(E574="","",INT((E574-SUM(MOD(DATE(YEAR(E574-MOD(E574-2,7)+3),1,2),{1E+99;7})*{1;-1})+5)/7))</f>
        <v/>
      </c>
      <c r="D574" s="16" t="str">
        <f t="shared" si="113"/>
        <v/>
      </c>
      <c r="E574" s="17"/>
      <c r="F574" s="18"/>
      <c r="G574" s="20" t="str">
        <f t="shared" si="114"/>
        <v/>
      </c>
      <c r="H574" s="18"/>
      <c r="I574" s="15" t="str">
        <f t="shared" si="115"/>
        <v/>
      </c>
      <c r="J574" s="19"/>
      <c r="K574" s="19"/>
      <c r="L574" s="20" t="str">
        <f t="shared" si="116"/>
        <v/>
      </c>
      <c r="M574" s="15" t="str">
        <f t="shared" si="117"/>
        <v/>
      </c>
      <c r="N574" s="113"/>
      <c r="O574" s="21"/>
      <c r="P574" s="21">
        <v>0</v>
      </c>
      <c r="Q574" s="22">
        <f t="shared" si="122"/>
        <v>0</v>
      </c>
      <c r="R574" s="22">
        <f t="shared" si="118"/>
        <v>0</v>
      </c>
      <c r="S574" s="39" t="str">
        <f t="shared" si="119"/>
        <v/>
      </c>
      <c r="T574" s="39" t="str">
        <f t="shared" si="120"/>
        <v/>
      </c>
      <c r="U574" s="39" t="str">
        <f t="shared" si="121"/>
        <v/>
      </c>
    </row>
    <row r="575" spans="2:21" ht="12.75" customHeight="1" x14ac:dyDescent="0.15">
      <c r="B575" s="15" t="str">
        <f t="shared" si="112"/>
        <v/>
      </c>
      <c r="C575" s="15" t="str">
        <f>IF(E575="","",INT((E575-SUM(MOD(DATE(YEAR(E575-MOD(E575-2,7)+3),1,2),{1E+99;7})*{1;-1})+5)/7))</f>
        <v/>
      </c>
      <c r="D575" s="16" t="str">
        <f t="shared" si="113"/>
        <v/>
      </c>
      <c r="E575" s="17"/>
      <c r="F575" s="18"/>
      <c r="G575" s="20" t="str">
        <f t="shared" si="114"/>
        <v/>
      </c>
      <c r="H575" s="18"/>
      <c r="I575" s="15" t="str">
        <f t="shared" si="115"/>
        <v/>
      </c>
      <c r="J575" s="19"/>
      <c r="K575" s="19"/>
      <c r="L575" s="20" t="str">
        <f t="shared" si="116"/>
        <v/>
      </c>
      <c r="M575" s="15" t="str">
        <f t="shared" si="117"/>
        <v/>
      </c>
      <c r="N575" s="113"/>
      <c r="O575" s="21"/>
      <c r="P575" s="21">
        <v>0</v>
      </c>
      <c r="Q575" s="22">
        <f t="shared" si="122"/>
        <v>0</v>
      </c>
      <c r="R575" s="22">
        <f t="shared" si="118"/>
        <v>0</v>
      </c>
      <c r="S575" s="39" t="str">
        <f t="shared" si="119"/>
        <v/>
      </c>
      <c r="T575" s="39" t="str">
        <f t="shared" si="120"/>
        <v/>
      </c>
      <c r="U575" s="39" t="str">
        <f t="shared" si="121"/>
        <v/>
      </c>
    </row>
    <row r="576" spans="2:21" ht="12.75" customHeight="1" x14ac:dyDescent="0.15">
      <c r="B576" s="15" t="str">
        <f t="shared" si="112"/>
        <v/>
      </c>
      <c r="C576" s="15" t="str">
        <f>IF(E576="","",INT((E576-SUM(MOD(DATE(YEAR(E576-MOD(E576-2,7)+3),1,2),{1E+99;7})*{1;-1})+5)/7))</f>
        <v/>
      </c>
      <c r="D576" s="16" t="str">
        <f t="shared" si="113"/>
        <v/>
      </c>
      <c r="E576" s="17"/>
      <c r="F576" s="18"/>
      <c r="G576" s="20" t="str">
        <f t="shared" si="114"/>
        <v/>
      </c>
      <c r="H576" s="18"/>
      <c r="I576" s="15" t="str">
        <f t="shared" si="115"/>
        <v/>
      </c>
      <c r="J576" s="19"/>
      <c r="K576" s="19"/>
      <c r="L576" s="20" t="str">
        <f t="shared" si="116"/>
        <v/>
      </c>
      <c r="M576" s="15" t="str">
        <f t="shared" si="117"/>
        <v/>
      </c>
      <c r="N576" s="113"/>
      <c r="O576" s="21"/>
      <c r="P576" s="21">
        <v>0</v>
      </c>
      <c r="Q576" s="22">
        <f t="shared" si="122"/>
        <v>0</v>
      </c>
      <c r="R576" s="22">
        <f t="shared" si="118"/>
        <v>0</v>
      </c>
      <c r="S576" s="39" t="str">
        <f t="shared" si="119"/>
        <v/>
      </c>
      <c r="T576" s="39" t="str">
        <f t="shared" si="120"/>
        <v/>
      </c>
      <c r="U576" s="39" t="str">
        <f t="shared" si="121"/>
        <v/>
      </c>
    </row>
    <row r="577" spans="2:21" ht="12.75" customHeight="1" x14ac:dyDescent="0.15">
      <c r="B577" s="15" t="str">
        <f t="shared" si="112"/>
        <v/>
      </c>
      <c r="C577" s="15" t="str">
        <f>IF(E577="","",INT((E577-SUM(MOD(DATE(YEAR(E577-MOD(E577-2,7)+3),1,2),{1E+99;7})*{1;-1})+5)/7))</f>
        <v/>
      </c>
      <c r="D577" s="16" t="str">
        <f t="shared" si="113"/>
        <v/>
      </c>
      <c r="E577" s="17"/>
      <c r="F577" s="18"/>
      <c r="G577" s="20" t="str">
        <f t="shared" si="114"/>
        <v/>
      </c>
      <c r="H577" s="18"/>
      <c r="I577" s="15" t="str">
        <f t="shared" si="115"/>
        <v/>
      </c>
      <c r="J577" s="19"/>
      <c r="K577" s="19"/>
      <c r="L577" s="20" t="str">
        <f t="shared" si="116"/>
        <v/>
      </c>
      <c r="M577" s="15" t="str">
        <f t="shared" si="117"/>
        <v/>
      </c>
      <c r="N577" s="113"/>
      <c r="O577" s="21"/>
      <c r="P577" s="21">
        <v>0</v>
      </c>
      <c r="Q577" s="22">
        <f t="shared" si="122"/>
        <v>0</v>
      </c>
      <c r="R577" s="22">
        <f t="shared" si="118"/>
        <v>0</v>
      </c>
      <c r="S577" s="39" t="str">
        <f t="shared" si="119"/>
        <v/>
      </c>
      <c r="T577" s="39" t="str">
        <f t="shared" si="120"/>
        <v/>
      </c>
      <c r="U577" s="39" t="str">
        <f t="shared" si="121"/>
        <v/>
      </c>
    </row>
    <row r="578" spans="2:21" ht="12.75" customHeight="1" x14ac:dyDescent="0.15">
      <c r="B578" s="15" t="str">
        <f t="shared" si="112"/>
        <v/>
      </c>
      <c r="C578" s="15" t="str">
        <f>IF(E578="","",INT((E578-SUM(MOD(DATE(YEAR(E578-MOD(E578-2,7)+3),1,2),{1E+99;7})*{1;-1})+5)/7))</f>
        <v/>
      </c>
      <c r="D578" s="16" t="str">
        <f t="shared" si="113"/>
        <v/>
      </c>
      <c r="E578" s="17"/>
      <c r="F578" s="18"/>
      <c r="G578" s="20" t="str">
        <f t="shared" si="114"/>
        <v/>
      </c>
      <c r="H578" s="18"/>
      <c r="I578" s="15" t="str">
        <f t="shared" si="115"/>
        <v/>
      </c>
      <c r="J578" s="19"/>
      <c r="K578" s="19"/>
      <c r="L578" s="20" t="str">
        <f t="shared" si="116"/>
        <v/>
      </c>
      <c r="M578" s="15" t="str">
        <f t="shared" si="117"/>
        <v/>
      </c>
      <c r="N578" s="113"/>
      <c r="O578" s="21"/>
      <c r="P578" s="21">
        <v>0</v>
      </c>
      <c r="Q578" s="22">
        <f t="shared" si="122"/>
        <v>0</v>
      </c>
      <c r="R578" s="22">
        <f t="shared" si="118"/>
        <v>0</v>
      </c>
      <c r="S578" s="39" t="str">
        <f t="shared" si="119"/>
        <v/>
      </c>
      <c r="T578" s="39" t="str">
        <f t="shared" si="120"/>
        <v/>
      </c>
      <c r="U578" s="39" t="str">
        <f t="shared" si="121"/>
        <v/>
      </c>
    </row>
    <row r="579" spans="2:21" ht="12.75" customHeight="1" x14ac:dyDescent="0.15">
      <c r="B579" s="15" t="str">
        <f t="shared" si="112"/>
        <v/>
      </c>
      <c r="C579" s="15" t="str">
        <f>IF(E579="","",INT((E579-SUM(MOD(DATE(YEAR(E579-MOD(E579-2,7)+3),1,2),{1E+99;7})*{1;-1})+5)/7))</f>
        <v/>
      </c>
      <c r="D579" s="16" t="str">
        <f t="shared" si="113"/>
        <v/>
      </c>
      <c r="E579" s="17"/>
      <c r="F579" s="18"/>
      <c r="G579" s="20" t="str">
        <f t="shared" si="114"/>
        <v/>
      </c>
      <c r="H579" s="18"/>
      <c r="I579" s="15" t="str">
        <f t="shared" si="115"/>
        <v/>
      </c>
      <c r="J579" s="19"/>
      <c r="K579" s="19"/>
      <c r="L579" s="20" t="str">
        <f t="shared" si="116"/>
        <v/>
      </c>
      <c r="M579" s="15" t="str">
        <f t="shared" si="117"/>
        <v/>
      </c>
      <c r="N579" s="113"/>
      <c r="O579" s="21"/>
      <c r="P579" s="21">
        <v>0</v>
      </c>
      <c r="Q579" s="22">
        <f t="shared" si="122"/>
        <v>0</v>
      </c>
      <c r="R579" s="22">
        <f t="shared" si="118"/>
        <v>0</v>
      </c>
      <c r="S579" s="39" t="str">
        <f t="shared" si="119"/>
        <v/>
      </c>
      <c r="T579" s="39" t="str">
        <f t="shared" si="120"/>
        <v/>
      </c>
      <c r="U579" s="39" t="str">
        <f t="shared" si="121"/>
        <v/>
      </c>
    </row>
    <row r="580" spans="2:21" ht="12.75" customHeight="1" x14ac:dyDescent="0.15">
      <c r="B580" s="15" t="str">
        <f t="shared" si="112"/>
        <v/>
      </c>
      <c r="C580" s="15" t="str">
        <f>IF(E580="","",INT((E580-SUM(MOD(DATE(YEAR(E580-MOD(E580-2,7)+3),1,2),{1E+99;7})*{1;-1})+5)/7))</f>
        <v/>
      </c>
      <c r="D580" s="16" t="str">
        <f t="shared" si="113"/>
        <v/>
      </c>
      <c r="E580" s="17"/>
      <c r="F580" s="18"/>
      <c r="G580" s="20" t="str">
        <f t="shared" si="114"/>
        <v/>
      </c>
      <c r="H580" s="18"/>
      <c r="I580" s="15" t="str">
        <f t="shared" si="115"/>
        <v/>
      </c>
      <c r="J580" s="19"/>
      <c r="K580" s="19"/>
      <c r="L580" s="20" t="str">
        <f t="shared" si="116"/>
        <v/>
      </c>
      <c r="M580" s="15" t="str">
        <f t="shared" si="117"/>
        <v/>
      </c>
      <c r="N580" s="113"/>
      <c r="O580" s="21"/>
      <c r="P580" s="21">
        <v>0</v>
      </c>
      <c r="Q580" s="22">
        <f t="shared" si="122"/>
        <v>0</v>
      </c>
      <c r="R580" s="22">
        <f t="shared" si="118"/>
        <v>0</v>
      </c>
      <c r="S580" s="39" t="str">
        <f t="shared" si="119"/>
        <v/>
      </c>
      <c r="T580" s="39" t="str">
        <f t="shared" si="120"/>
        <v/>
      </c>
      <c r="U580" s="39" t="str">
        <f t="shared" si="121"/>
        <v/>
      </c>
    </row>
    <row r="581" spans="2:21" ht="12.75" customHeight="1" x14ac:dyDescent="0.15">
      <c r="B581" s="15" t="str">
        <f t="shared" si="112"/>
        <v/>
      </c>
      <c r="C581" s="15" t="str">
        <f>IF(E581="","",INT((E581-SUM(MOD(DATE(YEAR(E581-MOD(E581-2,7)+3),1,2),{1E+99;7})*{1;-1})+5)/7))</f>
        <v/>
      </c>
      <c r="D581" s="16" t="str">
        <f t="shared" si="113"/>
        <v/>
      </c>
      <c r="E581" s="17"/>
      <c r="F581" s="18"/>
      <c r="G581" s="20" t="str">
        <f t="shared" si="114"/>
        <v/>
      </c>
      <c r="H581" s="18"/>
      <c r="I581" s="15" t="str">
        <f t="shared" si="115"/>
        <v/>
      </c>
      <c r="J581" s="19"/>
      <c r="K581" s="19"/>
      <c r="L581" s="20" t="str">
        <f t="shared" si="116"/>
        <v/>
      </c>
      <c r="M581" s="15" t="str">
        <f t="shared" si="117"/>
        <v/>
      </c>
      <c r="N581" s="113"/>
      <c r="O581" s="21"/>
      <c r="P581" s="21">
        <v>0</v>
      </c>
      <c r="Q581" s="22">
        <f t="shared" si="122"/>
        <v>0</v>
      </c>
      <c r="R581" s="22">
        <f t="shared" si="118"/>
        <v>0</v>
      </c>
      <c r="S581" s="39" t="str">
        <f t="shared" si="119"/>
        <v/>
      </c>
      <c r="T581" s="39" t="str">
        <f t="shared" si="120"/>
        <v/>
      </c>
      <c r="U581" s="39" t="str">
        <f t="shared" si="121"/>
        <v/>
      </c>
    </row>
    <row r="582" spans="2:21" ht="12.75" customHeight="1" x14ac:dyDescent="0.15">
      <c r="B582" s="15" t="str">
        <f t="shared" si="112"/>
        <v/>
      </c>
      <c r="C582" s="15" t="str">
        <f>IF(E582="","",INT((E582-SUM(MOD(DATE(YEAR(E582-MOD(E582-2,7)+3),1,2),{1E+99;7})*{1;-1})+5)/7))</f>
        <v/>
      </c>
      <c r="D582" s="16" t="str">
        <f t="shared" si="113"/>
        <v/>
      </c>
      <c r="E582" s="17"/>
      <c r="F582" s="18"/>
      <c r="G582" s="20" t="str">
        <f t="shared" si="114"/>
        <v/>
      </c>
      <c r="H582" s="18"/>
      <c r="I582" s="15" t="str">
        <f t="shared" si="115"/>
        <v/>
      </c>
      <c r="J582" s="19"/>
      <c r="K582" s="19"/>
      <c r="L582" s="20" t="str">
        <f t="shared" si="116"/>
        <v/>
      </c>
      <c r="M582" s="15" t="str">
        <f t="shared" si="117"/>
        <v/>
      </c>
      <c r="N582" s="113"/>
      <c r="O582" s="21"/>
      <c r="P582" s="21">
        <v>0</v>
      </c>
      <c r="Q582" s="22">
        <f t="shared" si="122"/>
        <v>0</v>
      </c>
      <c r="R582" s="22">
        <f t="shared" si="118"/>
        <v>0</v>
      </c>
      <c r="S582" s="39" t="str">
        <f t="shared" si="119"/>
        <v/>
      </c>
      <c r="T582" s="39" t="str">
        <f t="shared" si="120"/>
        <v/>
      </c>
      <c r="U582" s="39" t="str">
        <f t="shared" si="121"/>
        <v/>
      </c>
    </row>
    <row r="583" spans="2:21" ht="12.75" customHeight="1" x14ac:dyDescent="0.15">
      <c r="B583" s="15" t="str">
        <f t="shared" si="112"/>
        <v/>
      </c>
      <c r="C583" s="15" t="str">
        <f>IF(E583="","",INT((E583-SUM(MOD(DATE(YEAR(E583-MOD(E583-2,7)+3),1,2),{1E+99;7})*{1;-1})+5)/7))</f>
        <v/>
      </c>
      <c r="D583" s="16" t="str">
        <f t="shared" si="113"/>
        <v/>
      </c>
      <c r="E583" s="17"/>
      <c r="F583" s="18"/>
      <c r="G583" s="20" t="str">
        <f t="shared" si="114"/>
        <v/>
      </c>
      <c r="H583" s="18"/>
      <c r="I583" s="15" t="str">
        <f t="shared" si="115"/>
        <v/>
      </c>
      <c r="J583" s="19"/>
      <c r="K583" s="19"/>
      <c r="L583" s="20" t="str">
        <f t="shared" si="116"/>
        <v/>
      </c>
      <c r="M583" s="15" t="str">
        <f t="shared" si="117"/>
        <v/>
      </c>
      <c r="N583" s="113"/>
      <c r="O583" s="21"/>
      <c r="P583" s="21">
        <v>0</v>
      </c>
      <c r="Q583" s="22">
        <f t="shared" si="122"/>
        <v>0</v>
      </c>
      <c r="R583" s="22">
        <f t="shared" si="118"/>
        <v>0</v>
      </c>
      <c r="S583" s="39" t="str">
        <f t="shared" si="119"/>
        <v/>
      </c>
      <c r="T583" s="39" t="str">
        <f t="shared" si="120"/>
        <v/>
      </c>
      <c r="U583" s="39" t="str">
        <f t="shared" si="121"/>
        <v/>
      </c>
    </row>
    <row r="584" spans="2:21" ht="12.75" customHeight="1" x14ac:dyDescent="0.15">
      <c r="B584" s="15" t="str">
        <f t="shared" si="112"/>
        <v/>
      </c>
      <c r="C584" s="15" t="str">
        <f>IF(E584="","",INT((E584-SUM(MOD(DATE(YEAR(E584-MOD(E584-2,7)+3),1,2),{1E+99;7})*{1;-1})+5)/7))</f>
        <v/>
      </c>
      <c r="D584" s="16" t="str">
        <f t="shared" si="113"/>
        <v/>
      </c>
      <c r="E584" s="17"/>
      <c r="F584" s="18"/>
      <c r="G584" s="20" t="str">
        <f t="shared" si="114"/>
        <v/>
      </c>
      <c r="H584" s="18"/>
      <c r="I584" s="15" t="str">
        <f t="shared" si="115"/>
        <v/>
      </c>
      <c r="J584" s="19"/>
      <c r="K584" s="19"/>
      <c r="L584" s="20" t="str">
        <f t="shared" si="116"/>
        <v/>
      </c>
      <c r="M584" s="15" t="str">
        <f t="shared" si="117"/>
        <v/>
      </c>
      <c r="N584" s="113"/>
      <c r="O584" s="21"/>
      <c r="P584" s="21">
        <v>0</v>
      </c>
      <c r="Q584" s="22">
        <f t="shared" si="122"/>
        <v>0</v>
      </c>
      <c r="R584" s="22">
        <f t="shared" si="118"/>
        <v>0</v>
      </c>
      <c r="S584" s="39" t="str">
        <f t="shared" si="119"/>
        <v/>
      </c>
      <c r="T584" s="39" t="str">
        <f t="shared" si="120"/>
        <v/>
      </c>
      <c r="U584" s="39" t="str">
        <f t="shared" si="121"/>
        <v/>
      </c>
    </row>
    <row r="585" spans="2:21" ht="12.75" customHeight="1" x14ac:dyDescent="0.15">
      <c r="B585" s="15" t="str">
        <f t="shared" si="112"/>
        <v/>
      </c>
      <c r="C585" s="15" t="str">
        <f>IF(E585="","",INT((E585-SUM(MOD(DATE(YEAR(E585-MOD(E585-2,7)+3),1,2),{1E+99;7})*{1;-1})+5)/7))</f>
        <v/>
      </c>
      <c r="D585" s="16" t="str">
        <f t="shared" si="113"/>
        <v/>
      </c>
      <c r="E585" s="17"/>
      <c r="F585" s="18"/>
      <c r="G585" s="20" t="str">
        <f t="shared" si="114"/>
        <v/>
      </c>
      <c r="H585" s="18"/>
      <c r="I585" s="15" t="str">
        <f t="shared" si="115"/>
        <v/>
      </c>
      <c r="J585" s="19"/>
      <c r="K585" s="19"/>
      <c r="L585" s="20" t="str">
        <f t="shared" si="116"/>
        <v/>
      </c>
      <c r="M585" s="15" t="str">
        <f t="shared" si="117"/>
        <v/>
      </c>
      <c r="N585" s="113"/>
      <c r="O585" s="21"/>
      <c r="P585" s="21">
        <v>0</v>
      </c>
      <c r="Q585" s="22">
        <f t="shared" si="122"/>
        <v>0</v>
      </c>
      <c r="R585" s="22">
        <f t="shared" si="118"/>
        <v>0</v>
      </c>
      <c r="S585" s="39" t="str">
        <f t="shared" si="119"/>
        <v/>
      </c>
      <c r="T585" s="39" t="str">
        <f t="shared" si="120"/>
        <v/>
      </c>
      <c r="U585" s="39" t="str">
        <f t="shared" si="121"/>
        <v/>
      </c>
    </row>
    <row r="586" spans="2:21" ht="12.75" customHeight="1" x14ac:dyDescent="0.15">
      <c r="B586" s="15" t="str">
        <f t="shared" si="112"/>
        <v/>
      </c>
      <c r="C586" s="15" t="str">
        <f>IF(E586="","",INT((E586-SUM(MOD(DATE(YEAR(E586-MOD(E586-2,7)+3),1,2),{1E+99;7})*{1;-1})+5)/7))</f>
        <v/>
      </c>
      <c r="D586" s="16" t="str">
        <f t="shared" si="113"/>
        <v/>
      </c>
      <c r="E586" s="17"/>
      <c r="F586" s="18"/>
      <c r="G586" s="20" t="str">
        <f t="shared" si="114"/>
        <v/>
      </c>
      <c r="H586" s="18"/>
      <c r="I586" s="15" t="str">
        <f t="shared" si="115"/>
        <v/>
      </c>
      <c r="J586" s="19"/>
      <c r="K586" s="19"/>
      <c r="L586" s="20" t="str">
        <f t="shared" si="116"/>
        <v/>
      </c>
      <c r="M586" s="15" t="str">
        <f t="shared" si="117"/>
        <v/>
      </c>
      <c r="N586" s="113"/>
      <c r="O586" s="21"/>
      <c r="P586" s="21">
        <v>0</v>
      </c>
      <c r="Q586" s="22">
        <f t="shared" si="122"/>
        <v>0</v>
      </c>
      <c r="R586" s="22">
        <f t="shared" si="118"/>
        <v>0</v>
      </c>
      <c r="S586" s="39" t="str">
        <f t="shared" si="119"/>
        <v/>
      </c>
      <c r="T586" s="39" t="str">
        <f t="shared" si="120"/>
        <v/>
      </c>
      <c r="U586" s="39" t="str">
        <f t="shared" si="121"/>
        <v/>
      </c>
    </row>
    <row r="587" spans="2:21" ht="12.75" customHeight="1" x14ac:dyDescent="0.15">
      <c r="B587" s="15" t="str">
        <f t="shared" si="112"/>
        <v/>
      </c>
      <c r="C587" s="15" t="str">
        <f>IF(E587="","",INT((E587-SUM(MOD(DATE(YEAR(E587-MOD(E587-2,7)+3),1,2),{1E+99;7})*{1;-1})+5)/7))</f>
        <v/>
      </c>
      <c r="D587" s="16" t="str">
        <f t="shared" si="113"/>
        <v/>
      </c>
      <c r="E587" s="17"/>
      <c r="F587" s="18"/>
      <c r="G587" s="20" t="str">
        <f t="shared" si="114"/>
        <v/>
      </c>
      <c r="H587" s="18"/>
      <c r="I587" s="15" t="str">
        <f t="shared" si="115"/>
        <v/>
      </c>
      <c r="J587" s="19"/>
      <c r="K587" s="19"/>
      <c r="L587" s="20" t="str">
        <f t="shared" si="116"/>
        <v/>
      </c>
      <c r="M587" s="15" t="str">
        <f t="shared" si="117"/>
        <v/>
      </c>
      <c r="N587" s="113"/>
      <c r="O587" s="21"/>
      <c r="P587" s="21">
        <v>0</v>
      </c>
      <c r="Q587" s="22">
        <f t="shared" si="122"/>
        <v>0</v>
      </c>
      <c r="R587" s="22">
        <f t="shared" si="118"/>
        <v>0</v>
      </c>
      <c r="S587" s="39" t="str">
        <f t="shared" si="119"/>
        <v/>
      </c>
      <c r="T587" s="39" t="str">
        <f t="shared" si="120"/>
        <v/>
      </c>
      <c r="U587" s="39" t="str">
        <f t="shared" si="121"/>
        <v/>
      </c>
    </row>
    <row r="588" spans="2:21" ht="12.75" customHeight="1" x14ac:dyDescent="0.15">
      <c r="B588" s="15" t="str">
        <f t="shared" ref="B588:B651" si="123">IF(E588="","",MONTH(E588))</f>
        <v/>
      </c>
      <c r="C588" s="15" t="str">
        <f>IF(E588="","",INT((E588-SUM(MOD(DATE(YEAR(E588-MOD(E588-2,7)+3),1,2),{1E+99;7})*{1;-1})+5)/7))</f>
        <v/>
      </c>
      <c r="D588" s="16" t="str">
        <f t="shared" ref="D588:D651" si="124">IF(E588="","",E588)</f>
        <v/>
      </c>
      <c r="E588" s="17"/>
      <c r="F588" s="18"/>
      <c r="G588" s="20" t="str">
        <f t="shared" ref="G588:G651" si="125">IF(ISERROR(VLOOKUP(F588,TabelKlanten,2,FALSE)),"",VLOOKUP(F588,TabelKlanten,2,FALSE))</f>
        <v/>
      </c>
      <c r="H588" s="18"/>
      <c r="I588" s="15" t="str">
        <f t="shared" ref="I588:I651" si="126">IF(ISERROR(VLOOKUP(H588,TabelProjecten,2,FALSE)),"",VLOOKUP(H588,TabelProjecten,2,FALSE))</f>
        <v/>
      </c>
      <c r="J588" s="19"/>
      <c r="K588" s="19"/>
      <c r="L588" s="20" t="str">
        <f t="shared" ref="L588:L651" si="127">IF(ISERROR(VLOOKUP(K588,UrenTabel,3,FALSE)),"",VLOOKUP(K588,UrenTabel,3,FALSE))</f>
        <v/>
      </c>
      <c r="M588" s="15" t="str">
        <f t="shared" ref="M588:M651" si="128">IF(ISERROR(VLOOKUP(K588,UrenTabel,2,FALSE)),"",VLOOKUP(K588,UrenTabel,2,FALSE))</f>
        <v/>
      </c>
      <c r="N588" s="113"/>
      <c r="O588" s="21"/>
      <c r="P588" s="21">
        <v>0</v>
      </c>
      <c r="Q588" s="22">
        <f t="shared" si="122"/>
        <v>0</v>
      </c>
      <c r="R588" s="22">
        <f t="shared" si="118"/>
        <v>0</v>
      </c>
      <c r="S588" s="39" t="str">
        <f t="shared" si="119"/>
        <v/>
      </c>
      <c r="T588" s="39" t="str">
        <f t="shared" si="120"/>
        <v/>
      </c>
      <c r="U588" s="39" t="str">
        <f t="shared" si="121"/>
        <v/>
      </c>
    </row>
    <row r="589" spans="2:21" ht="12.75" customHeight="1" x14ac:dyDescent="0.15">
      <c r="B589" s="15" t="str">
        <f t="shared" si="123"/>
        <v/>
      </c>
      <c r="C589" s="15" t="str">
        <f>IF(E589="","",INT((E589-SUM(MOD(DATE(YEAR(E589-MOD(E589-2,7)+3),1,2),{1E+99;7})*{1;-1})+5)/7))</f>
        <v/>
      </c>
      <c r="D589" s="16" t="str">
        <f t="shared" si="124"/>
        <v/>
      </c>
      <c r="E589" s="17"/>
      <c r="F589" s="18"/>
      <c r="G589" s="20" t="str">
        <f t="shared" si="125"/>
        <v/>
      </c>
      <c r="H589" s="18"/>
      <c r="I589" s="15" t="str">
        <f t="shared" si="126"/>
        <v/>
      </c>
      <c r="J589" s="19"/>
      <c r="K589" s="19"/>
      <c r="L589" s="20" t="str">
        <f t="shared" si="127"/>
        <v/>
      </c>
      <c r="M589" s="15" t="str">
        <f t="shared" si="128"/>
        <v/>
      </c>
      <c r="N589" s="113"/>
      <c r="O589" s="21"/>
      <c r="P589" s="21">
        <v>0</v>
      </c>
      <c r="Q589" s="22">
        <f t="shared" si="122"/>
        <v>0</v>
      </c>
      <c r="R589" s="22">
        <f t="shared" si="118"/>
        <v>0</v>
      </c>
      <c r="S589" s="39" t="str">
        <f t="shared" si="119"/>
        <v/>
      </c>
      <c r="T589" s="39" t="str">
        <f t="shared" si="120"/>
        <v/>
      </c>
      <c r="U589" s="39" t="str">
        <f t="shared" si="121"/>
        <v/>
      </c>
    </row>
    <row r="590" spans="2:21" ht="12.75" customHeight="1" x14ac:dyDescent="0.15">
      <c r="B590" s="15" t="str">
        <f t="shared" si="123"/>
        <v/>
      </c>
      <c r="C590" s="15" t="str">
        <f>IF(E590="","",INT((E590-SUM(MOD(DATE(YEAR(E590-MOD(E590-2,7)+3),1,2),{1E+99;7})*{1;-1})+5)/7))</f>
        <v/>
      </c>
      <c r="D590" s="16" t="str">
        <f t="shared" si="124"/>
        <v/>
      </c>
      <c r="E590" s="17"/>
      <c r="F590" s="18"/>
      <c r="G590" s="20" t="str">
        <f t="shared" si="125"/>
        <v/>
      </c>
      <c r="H590" s="18"/>
      <c r="I590" s="15" t="str">
        <f t="shared" si="126"/>
        <v/>
      </c>
      <c r="J590" s="19"/>
      <c r="K590" s="19"/>
      <c r="L590" s="20" t="str">
        <f t="shared" si="127"/>
        <v/>
      </c>
      <c r="M590" s="15" t="str">
        <f t="shared" si="128"/>
        <v/>
      </c>
      <c r="N590" s="113"/>
      <c r="O590" s="21"/>
      <c r="P590" s="21">
        <v>0</v>
      </c>
      <c r="Q590" s="22">
        <f t="shared" si="122"/>
        <v>0</v>
      </c>
      <c r="R590" s="22">
        <f t="shared" si="118"/>
        <v>0</v>
      </c>
      <c r="S590" s="39" t="str">
        <f t="shared" si="119"/>
        <v/>
      </c>
      <c r="T590" s="39" t="str">
        <f t="shared" si="120"/>
        <v/>
      </c>
      <c r="U590" s="39" t="str">
        <f t="shared" si="121"/>
        <v/>
      </c>
    </row>
    <row r="591" spans="2:21" ht="12.75" customHeight="1" x14ac:dyDescent="0.15">
      <c r="B591" s="15" t="str">
        <f t="shared" si="123"/>
        <v/>
      </c>
      <c r="C591" s="15" t="str">
        <f>IF(E591="","",INT((E591-SUM(MOD(DATE(YEAR(E591-MOD(E591-2,7)+3),1,2),{1E+99;7})*{1;-1})+5)/7))</f>
        <v/>
      </c>
      <c r="D591" s="16" t="str">
        <f t="shared" si="124"/>
        <v/>
      </c>
      <c r="E591" s="17"/>
      <c r="F591" s="18"/>
      <c r="G591" s="20" t="str">
        <f t="shared" si="125"/>
        <v/>
      </c>
      <c r="H591" s="18"/>
      <c r="I591" s="15" t="str">
        <f t="shared" si="126"/>
        <v/>
      </c>
      <c r="J591" s="19"/>
      <c r="K591" s="19"/>
      <c r="L591" s="20" t="str">
        <f t="shared" si="127"/>
        <v/>
      </c>
      <c r="M591" s="15" t="str">
        <f t="shared" si="128"/>
        <v/>
      </c>
      <c r="N591" s="113"/>
      <c r="O591" s="21"/>
      <c r="P591" s="21">
        <v>0</v>
      </c>
      <c r="Q591" s="22">
        <f t="shared" si="122"/>
        <v>0</v>
      </c>
      <c r="R591" s="22">
        <f t="shared" si="118"/>
        <v>0</v>
      </c>
      <c r="S591" s="39" t="str">
        <f t="shared" si="119"/>
        <v/>
      </c>
      <c r="T591" s="39" t="str">
        <f t="shared" si="120"/>
        <v/>
      </c>
      <c r="U591" s="39" t="str">
        <f t="shared" si="121"/>
        <v/>
      </c>
    </row>
    <row r="592" spans="2:21" ht="12.75" customHeight="1" x14ac:dyDescent="0.15">
      <c r="B592" s="15" t="str">
        <f t="shared" si="123"/>
        <v/>
      </c>
      <c r="C592" s="15" t="str">
        <f>IF(E592="","",INT((E592-SUM(MOD(DATE(YEAR(E592-MOD(E592-2,7)+3),1,2),{1E+99;7})*{1;-1})+5)/7))</f>
        <v/>
      </c>
      <c r="D592" s="16" t="str">
        <f t="shared" si="124"/>
        <v/>
      </c>
      <c r="E592" s="17"/>
      <c r="F592" s="18"/>
      <c r="G592" s="20" t="str">
        <f t="shared" si="125"/>
        <v/>
      </c>
      <c r="H592" s="18"/>
      <c r="I592" s="15" t="str">
        <f t="shared" si="126"/>
        <v/>
      </c>
      <c r="J592" s="19"/>
      <c r="K592" s="19"/>
      <c r="L592" s="20" t="str">
        <f t="shared" si="127"/>
        <v/>
      </c>
      <c r="M592" s="15" t="str">
        <f t="shared" si="128"/>
        <v/>
      </c>
      <c r="N592" s="113"/>
      <c r="O592" s="21"/>
      <c r="P592" s="21">
        <v>0</v>
      </c>
      <c r="Q592" s="22">
        <f t="shared" si="122"/>
        <v>0</v>
      </c>
      <c r="R592" s="22">
        <f t="shared" si="118"/>
        <v>0</v>
      </c>
      <c r="S592" s="39" t="str">
        <f t="shared" si="119"/>
        <v/>
      </c>
      <c r="T592" s="39" t="str">
        <f t="shared" si="120"/>
        <v/>
      </c>
      <c r="U592" s="39" t="str">
        <f t="shared" si="121"/>
        <v/>
      </c>
    </row>
    <row r="593" spans="2:21" ht="12.75" customHeight="1" x14ac:dyDescent="0.15">
      <c r="B593" s="15" t="str">
        <f t="shared" si="123"/>
        <v/>
      </c>
      <c r="C593" s="15" t="str">
        <f>IF(E593="","",INT((E593-SUM(MOD(DATE(YEAR(E593-MOD(E593-2,7)+3),1,2),{1E+99;7})*{1;-1})+5)/7))</f>
        <v/>
      </c>
      <c r="D593" s="16" t="str">
        <f t="shared" si="124"/>
        <v/>
      </c>
      <c r="E593" s="17"/>
      <c r="F593" s="18"/>
      <c r="G593" s="20" t="str">
        <f t="shared" si="125"/>
        <v/>
      </c>
      <c r="H593" s="18"/>
      <c r="I593" s="15" t="str">
        <f t="shared" si="126"/>
        <v/>
      </c>
      <c r="J593" s="19"/>
      <c r="K593" s="19"/>
      <c r="L593" s="20" t="str">
        <f t="shared" si="127"/>
        <v/>
      </c>
      <c r="M593" s="15" t="str">
        <f t="shared" si="128"/>
        <v/>
      </c>
      <c r="N593" s="113"/>
      <c r="O593" s="21"/>
      <c r="P593" s="21">
        <v>0</v>
      </c>
      <c r="Q593" s="22">
        <f t="shared" si="122"/>
        <v>0</v>
      </c>
      <c r="R593" s="22">
        <f t="shared" si="118"/>
        <v>0</v>
      </c>
      <c r="S593" s="39" t="str">
        <f t="shared" si="119"/>
        <v/>
      </c>
      <c r="T593" s="39" t="str">
        <f t="shared" si="120"/>
        <v/>
      </c>
      <c r="U593" s="39" t="str">
        <f t="shared" si="121"/>
        <v/>
      </c>
    </row>
    <row r="594" spans="2:21" ht="12.75" customHeight="1" x14ac:dyDescent="0.15">
      <c r="B594" s="15" t="str">
        <f t="shared" si="123"/>
        <v/>
      </c>
      <c r="C594" s="15" t="str">
        <f>IF(E594="","",INT((E594-SUM(MOD(DATE(YEAR(E594-MOD(E594-2,7)+3),1,2),{1E+99;7})*{1;-1})+5)/7))</f>
        <v/>
      </c>
      <c r="D594" s="16" t="str">
        <f t="shared" si="124"/>
        <v/>
      </c>
      <c r="E594" s="17"/>
      <c r="F594" s="18"/>
      <c r="G594" s="20" t="str">
        <f t="shared" si="125"/>
        <v/>
      </c>
      <c r="H594" s="18"/>
      <c r="I594" s="15" t="str">
        <f t="shared" si="126"/>
        <v/>
      </c>
      <c r="J594" s="19"/>
      <c r="K594" s="19"/>
      <c r="L594" s="20" t="str">
        <f t="shared" si="127"/>
        <v/>
      </c>
      <c r="M594" s="15" t="str">
        <f t="shared" si="128"/>
        <v/>
      </c>
      <c r="N594" s="113"/>
      <c r="O594" s="21"/>
      <c r="P594" s="21">
        <v>0</v>
      </c>
      <c r="Q594" s="22">
        <f t="shared" si="122"/>
        <v>0</v>
      </c>
      <c r="R594" s="22">
        <f t="shared" si="118"/>
        <v>0</v>
      </c>
      <c r="S594" s="39" t="str">
        <f t="shared" si="119"/>
        <v/>
      </c>
      <c r="T594" s="39" t="str">
        <f t="shared" si="120"/>
        <v/>
      </c>
      <c r="U594" s="39" t="str">
        <f t="shared" si="121"/>
        <v/>
      </c>
    </row>
    <row r="595" spans="2:21" ht="12.75" customHeight="1" x14ac:dyDescent="0.15">
      <c r="B595" s="15" t="str">
        <f t="shared" si="123"/>
        <v/>
      </c>
      <c r="C595" s="15" t="str">
        <f>IF(E595="","",INT((E595-SUM(MOD(DATE(YEAR(E595-MOD(E595-2,7)+3),1,2),{1E+99;7})*{1;-1})+5)/7))</f>
        <v/>
      </c>
      <c r="D595" s="16" t="str">
        <f t="shared" si="124"/>
        <v/>
      </c>
      <c r="E595" s="17"/>
      <c r="F595" s="18"/>
      <c r="G595" s="20" t="str">
        <f t="shared" si="125"/>
        <v/>
      </c>
      <c r="H595" s="18"/>
      <c r="I595" s="15" t="str">
        <f t="shared" si="126"/>
        <v/>
      </c>
      <c r="J595" s="19"/>
      <c r="K595" s="19"/>
      <c r="L595" s="20" t="str">
        <f t="shared" si="127"/>
        <v/>
      </c>
      <c r="M595" s="15" t="str">
        <f t="shared" si="128"/>
        <v/>
      </c>
      <c r="N595" s="113"/>
      <c r="O595" s="21"/>
      <c r="P595" s="21">
        <v>0</v>
      </c>
      <c r="Q595" s="22">
        <f t="shared" si="122"/>
        <v>0</v>
      </c>
      <c r="R595" s="22">
        <f t="shared" si="118"/>
        <v>0</v>
      </c>
      <c r="S595" s="39" t="str">
        <f t="shared" si="119"/>
        <v/>
      </c>
      <c r="T595" s="39" t="str">
        <f t="shared" si="120"/>
        <v/>
      </c>
      <c r="U595" s="39" t="str">
        <f t="shared" si="121"/>
        <v/>
      </c>
    </row>
    <row r="596" spans="2:21" ht="12.75" customHeight="1" x14ac:dyDescent="0.15">
      <c r="B596" s="15" t="str">
        <f t="shared" si="123"/>
        <v/>
      </c>
      <c r="C596" s="15" t="str">
        <f>IF(E596="","",INT((E596-SUM(MOD(DATE(YEAR(E596-MOD(E596-2,7)+3),1,2),{1E+99;7})*{1;-1})+5)/7))</f>
        <v/>
      </c>
      <c r="D596" s="16" t="str">
        <f t="shared" si="124"/>
        <v/>
      </c>
      <c r="E596" s="17"/>
      <c r="F596" s="18"/>
      <c r="G596" s="20" t="str">
        <f t="shared" si="125"/>
        <v/>
      </c>
      <c r="H596" s="18"/>
      <c r="I596" s="15" t="str">
        <f t="shared" si="126"/>
        <v/>
      </c>
      <c r="J596" s="19"/>
      <c r="K596" s="19"/>
      <c r="L596" s="20" t="str">
        <f t="shared" si="127"/>
        <v/>
      </c>
      <c r="M596" s="15" t="str">
        <f t="shared" si="128"/>
        <v/>
      </c>
      <c r="N596" s="113"/>
      <c r="O596" s="21"/>
      <c r="P596" s="21">
        <v>0</v>
      </c>
      <c r="Q596" s="22">
        <f t="shared" si="122"/>
        <v>0</v>
      </c>
      <c r="R596" s="22">
        <f t="shared" si="118"/>
        <v>0</v>
      </c>
      <c r="S596" s="39" t="str">
        <f t="shared" si="119"/>
        <v/>
      </c>
      <c r="T596" s="39" t="str">
        <f t="shared" si="120"/>
        <v/>
      </c>
      <c r="U596" s="39" t="str">
        <f t="shared" si="121"/>
        <v/>
      </c>
    </row>
    <row r="597" spans="2:21" ht="12.75" customHeight="1" x14ac:dyDescent="0.15">
      <c r="B597" s="15" t="str">
        <f t="shared" si="123"/>
        <v/>
      </c>
      <c r="C597" s="15" t="str">
        <f>IF(E597="","",INT((E597-SUM(MOD(DATE(YEAR(E597-MOD(E597-2,7)+3),1,2),{1E+99;7})*{1;-1})+5)/7))</f>
        <v/>
      </c>
      <c r="D597" s="16" t="str">
        <f t="shared" si="124"/>
        <v/>
      </c>
      <c r="E597" s="17"/>
      <c r="F597" s="18"/>
      <c r="G597" s="20" t="str">
        <f t="shared" si="125"/>
        <v/>
      </c>
      <c r="H597" s="18"/>
      <c r="I597" s="15" t="str">
        <f t="shared" si="126"/>
        <v/>
      </c>
      <c r="J597" s="19"/>
      <c r="K597" s="19"/>
      <c r="L597" s="20" t="str">
        <f t="shared" si="127"/>
        <v/>
      </c>
      <c r="M597" s="15" t="str">
        <f t="shared" si="128"/>
        <v/>
      </c>
      <c r="N597" s="113"/>
      <c r="O597" s="21"/>
      <c r="P597" s="21">
        <v>0</v>
      </c>
      <c r="Q597" s="22">
        <f t="shared" si="122"/>
        <v>0</v>
      </c>
      <c r="R597" s="22">
        <f t="shared" si="118"/>
        <v>0</v>
      </c>
      <c r="S597" s="39" t="str">
        <f t="shared" si="119"/>
        <v/>
      </c>
      <c r="T597" s="39" t="str">
        <f t="shared" si="120"/>
        <v/>
      </c>
      <c r="U597" s="39" t="str">
        <f t="shared" si="121"/>
        <v/>
      </c>
    </row>
    <row r="598" spans="2:21" ht="12.75" customHeight="1" x14ac:dyDescent="0.15">
      <c r="B598" s="15" t="str">
        <f t="shared" si="123"/>
        <v/>
      </c>
      <c r="C598" s="15" t="str">
        <f>IF(E598="","",INT((E598-SUM(MOD(DATE(YEAR(E598-MOD(E598-2,7)+3),1,2),{1E+99;7})*{1;-1})+5)/7))</f>
        <v/>
      </c>
      <c r="D598" s="16" t="str">
        <f t="shared" si="124"/>
        <v/>
      </c>
      <c r="E598" s="17"/>
      <c r="F598" s="18"/>
      <c r="G598" s="20" t="str">
        <f t="shared" si="125"/>
        <v/>
      </c>
      <c r="H598" s="18"/>
      <c r="I598" s="15" t="str">
        <f t="shared" si="126"/>
        <v/>
      </c>
      <c r="J598" s="19"/>
      <c r="K598" s="19"/>
      <c r="L598" s="20" t="str">
        <f t="shared" si="127"/>
        <v/>
      </c>
      <c r="M598" s="15" t="str">
        <f t="shared" si="128"/>
        <v/>
      </c>
      <c r="N598" s="113"/>
      <c r="O598" s="21"/>
      <c r="P598" s="21">
        <v>0</v>
      </c>
      <c r="Q598" s="22">
        <f t="shared" si="122"/>
        <v>0</v>
      </c>
      <c r="R598" s="22">
        <f t="shared" si="118"/>
        <v>0</v>
      </c>
      <c r="S598" s="39" t="str">
        <f t="shared" si="119"/>
        <v/>
      </c>
      <c r="T598" s="39" t="str">
        <f t="shared" si="120"/>
        <v/>
      </c>
      <c r="U598" s="39" t="str">
        <f t="shared" si="121"/>
        <v/>
      </c>
    </row>
    <row r="599" spans="2:21" ht="12.75" customHeight="1" x14ac:dyDescent="0.15">
      <c r="B599" s="15" t="str">
        <f t="shared" si="123"/>
        <v/>
      </c>
      <c r="C599" s="15" t="str">
        <f>IF(E599="","",INT((E599-SUM(MOD(DATE(YEAR(E599-MOD(E599-2,7)+3),1,2),{1E+99;7})*{1;-1})+5)/7))</f>
        <v/>
      </c>
      <c r="D599" s="16" t="str">
        <f t="shared" si="124"/>
        <v/>
      </c>
      <c r="E599" s="17"/>
      <c r="F599" s="18"/>
      <c r="G599" s="20" t="str">
        <f t="shared" si="125"/>
        <v/>
      </c>
      <c r="H599" s="18"/>
      <c r="I599" s="15" t="str">
        <f t="shared" si="126"/>
        <v/>
      </c>
      <c r="J599" s="19"/>
      <c r="K599" s="19"/>
      <c r="L599" s="20" t="str">
        <f t="shared" si="127"/>
        <v/>
      </c>
      <c r="M599" s="15" t="str">
        <f t="shared" si="128"/>
        <v/>
      </c>
      <c r="N599" s="113"/>
      <c r="O599" s="21"/>
      <c r="P599" s="21">
        <v>0</v>
      </c>
      <c r="Q599" s="22">
        <f t="shared" si="122"/>
        <v>0</v>
      </c>
      <c r="R599" s="22">
        <f t="shared" si="118"/>
        <v>0</v>
      </c>
      <c r="S599" s="39" t="str">
        <f t="shared" si="119"/>
        <v/>
      </c>
      <c r="T599" s="39" t="str">
        <f t="shared" si="120"/>
        <v/>
      </c>
      <c r="U599" s="39" t="str">
        <f t="shared" si="121"/>
        <v/>
      </c>
    </row>
    <row r="600" spans="2:21" ht="12.75" customHeight="1" x14ac:dyDescent="0.15">
      <c r="B600" s="15" t="str">
        <f t="shared" si="123"/>
        <v/>
      </c>
      <c r="C600" s="15" t="str">
        <f>IF(E600="","",INT((E600-SUM(MOD(DATE(YEAR(E600-MOD(E600-2,7)+3),1,2),{1E+99;7})*{1;-1})+5)/7))</f>
        <v/>
      </c>
      <c r="D600" s="16" t="str">
        <f t="shared" si="124"/>
        <v/>
      </c>
      <c r="E600" s="17"/>
      <c r="F600" s="18"/>
      <c r="G600" s="20" t="str">
        <f t="shared" si="125"/>
        <v/>
      </c>
      <c r="H600" s="18"/>
      <c r="I600" s="15" t="str">
        <f t="shared" si="126"/>
        <v/>
      </c>
      <c r="J600" s="19"/>
      <c r="K600" s="19"/>
      <c r="L600" s="20" t="str">
        <f t="shared" si="127"/>
        <v/>
      </c>
      <c r="M600" s="15" t="str">
        <f t="shared" si="128"/>
        <v/>
      </c>
      <c r="N600" s="113"/>
      <c r="O600" s="21"/>
      <c r="P600" s="21">
        <v>0</v>
      </c>
      <c r="Q600" s="22">
        <f t="shared" si="122"/>
        <v>0</v>
      </c>
      <c r="R600" s="22">
        <f t="shared" si="118"/>
        <v>0</v>
      </c>
      <c r="S600" s="39" t="str">
        <f t="shared" si="119"/>
        <v/>
      </c>
      <c r="T600" s="39" t="str">
        <f t="shared" si="120"/>
        <v/>
      </c>
      <c r="U600" s="39" t="str">
        <f t="shared" si="121"/>
        <v/>
      </c>
    </row>
    <row r="601" spans="2:21" ht="12.75" customHeight="1" x14ac:dyDescent="0.15">
      <c r="B601" s="15" t="str">
        <f t="shared" si="123"/>
        <v/>
      </c>
      <c r="C601" s="15" t="str">
        <f>IF(E601="","",INT((E601-SUM(MOD(DATE(YEAR(E601-MOD(E601-2,7)+3),1,2),{1E+99;7})*{1;-1})+5)/7))</f>
        <v/>
      </c>
      <c r="D601" s="16" t="str">
        <f t="shared" si="124"/>
        <v/>
      </c>
      <c r="E601" s="17"/>
      <c r="F601" s="18"/>
      <c r="G601" s="20" t="str">
        <f t="shared" si="125"/>
        <v/>
      </c>
      <c r="H601" s="18"/>
      <c r="I601" s="15" t="str">
        <f t="shared" si="126"/>
        <v/>
      </c>
      <c r="J601" s="19"/>
      <c r="K601" s="19"/>
      <c r="L601" s="20" t="str">
        <f t="shared" si="127"/>
        <v/>
      </c>
      <c r="M601" s="15" t="str">
        <f t="shared" si="128"/>
        <v/>
      </c>
      <c r="N601" s="113"/>
      <c r="O601" s="21"/>
      <c r="P601" s="21">
        <v>0</v>
      </c>
      <c r="Q601" s="22">
        <f t="shared" si="122"/>
        <v>0</v>
      </c>
      <c r="R601" s="22">
        <f t="shared" si="118"/>
        <v>0</v>
      </c>
      <c r="S601" s="39" t="str">
        <f t="shared" si="119"/>
        <v/>
      </c>
      <c r="T601" s="39" t="str">
        <f t="shared" si="120"/>
        <v/>
      </c>
      <c r="U601" s="39" t="str">
        <f t="shared" si="121"/>
        <v/>
      </c>
    </row>
    <row r="602" spans="2:21" ht="12.75" customHeight="1" x14ac:dyDescent="0.15">
      <c r="B602" s="15" t="str">
        <f t="shared" si="123"/>
        <v/>
      </c>
      <c r="C602" s="15" t="str">
        <f>IF(E602="","",INT((E602-SUM(MOD(DATE(YEAR(E602-MOD(E602-2,7)+3),1,2),{1E+99;7})*{1;-1})+5)/7))</f>
        <v/>
      </c>
      <c r="D602" s="16" t="str">
        <f t="shared" si="124"/>
        <v/>
      </c>
      <c r="E602" s="17"/>
      <c r="F602" s="18"/>
      <c r="G602" s="20" t="str">
        <f t="shared" si="125"/>
        <v/>
      </c>
      <c r="H602" s="18"/>
      <c r="I602" s="15" t="str">
        <f t="shared" si="126"/>
        <v/>
      </c>
      <c r="J602" s="19"/>
      <c r="K602" s="19"/>
      <c r="L602" s="20" t="str">
        <f t="shared" si="127"/>
        <v/>
      </c>
      <c r="M602" s="15" t="str">
        <f t="shared" si="128"/>
        <v/>
      </c>
      <c r="N602" s="113"/>
      <c r="O602" s="21"/>
      <c r="P602" s="21">
        <v>0</v>
      </c>
      <c r="Q602" s="22">
        <f t="shared" si="122"/>
        <v>0</v>
      </c>
      <c r="R602" s="22">
        <f t="shared" si="118"/>
        <v>0</v>
      </c>
      <c r="S602" s="39" t="str">
        <f t="shared" si="119"/>
        <v/>
      </c>
      <c r="T602" s="39" t="str">
        <f t="shared" si="120"/>
        <v/>
      </c>
      <c r="U602" s="39" t="str">
        <f t="shared" si="121"/>
        <v/>
      </c>
    </row>
    <row r="603" spans="2:21" ht="12.75" customHeight="1" x14ac:dyDescent="0.15">
      <c r="B603" s="15" t="str">
        <f t="shared" si="123"/>
        <v/>
      </c>
      <c r="C603" s="15" t="str">
        <f>IF(E603="","",INT((E603-SUM(MOD(DATE(YEAR(E603-MOD(E603-2,7)+3),1,2),{1E+99;7})*{1;-1})+5)/7))</f>
        <v/>
      </c>
      <c r="D603" s="16" t="str">
        <f t="shared" si="124"/>
        <v/>
      </c>
      <c r="E603" s="17"/>
      <c r="F603" s="18"/>
      <c r="G603" s="20" t="str">
        <f t="shared" si="125"/>
        <v/>
      </c>
      <c r="H603" s="18"/>
      <c r="I603" s="15" t="str">
        <f t="shared" si="126"/>
        <v/>
      </c>
      <c r="J603" s="19"/>
      <c r="K603" s="19"/>
      <c r="L603" s="20" t="str">
        <f t="shared" si="127"/>
        <v/>
      </c>
      <c r="M603" s="15" t="str">
        <f t="shared" si="128"/>
        <v/>
      </c>
      <c r="N603" s="113"/>
      <c r="O603" s="21"/>
      <c r="P603" s="21">
        <v>0</v>
      </c>
      <c r="Q603" s="22">
        <f t="shared" si="122"/>
        <v>0</v>
      </c>
      <c r="R603" s="22">
        <f t="shared" si="118"/>
        <v>0</v>
      </c>
      <c r="S603" s="39" t="str">
        <f t="shared" si="119"/>
        <v/>
      </c>
      <c r="T603" s="39" t="str">
        <f t="shared" si="120"/>
        <v/>
      </c>
      <c r="U603" s="39" t="str">
        <f t="shared" si="121"/>
        <v/>
      </c>
    </row>
    <row r="604" spans="2:21" ht="12.75" customHeight="1" x14ac:dyDescent="0.15">
      <c r="B604" s="15" t="str">
        <f t="shared" si="123"/>
        <v/>
      </c>
      <c r="C604" s="15" t="str">
        <f>IF(E604="","",INT((E604-SUM(MOD(DATE(YEAR(E604-MOD(E604-2,7)+3),1,2),{1E+99;7})*{1;-1})+5)/7))</f>
        <v/>
      </c>
      <c r="D604" s="16" t="str">
        <f t="shared" si="124"/>
        <v/>
      </c>
      <c r="E604" s="17"/>
      <c r="F604" s="18"/>
      <c r="G604" s="20" t="str">
        <f t="shared" si="125"/>
        <v/>
      </c>
      <c r="H604" s="18"/>
      <c r="I604" s="15" t="str">
        <f t="shared" si="126"/>
        <v/>
      </c>
      <c r="J604" s="19"/>
      <c r="K604" s="19"/>
      <c r="L604" s="20" t="str">
        <f t="shared" si="127"/>
        <v/>
      </c>
      <c r="M604" s="15" t="str">
        <f t="shared" si="128"/>
        <v/>
      </c>
      <c r="N604" s="113"/>
      <c r="O604" s="21"/>
      <c r="P604" s="21">
        <v>0</v>
      </c>
      <c r="Q604" s="22">
        <f t="shared" si="122"/>
        <v>0</v>
      </c>
      <c r="R604" s="22">
        <f t="shared" si="118"/>
        <v>0</v>
      </c>
      <c r="S604" s="39" t="str">
        <f t="shared" si="119"/>
        <v/>
      </c>
      <c r="T604" s="39" t="str">
        <f t="shared" si="120"/>
        <v/>
      </c>
      <c r="U604" s="39" t="str">
        <f t="shared" si="121"/>
        <v/>
      </c>
    </row>
    <row r="605" spans="2:21" ht="12.75" customHeight="1" x14ac:dyDescent="0.15">
      <c r="B605" s="15" t="str">
        <f t="shared" si="123"/>
        <v/>
      </c>
      <c r="C605" s="15" t="str">
        <f>IF(E605="","",INT((E605-SUM(MOD(DATE(YEAR(E605-MOD(E605-2,7)+3),1,2),{1E+99;7})*{1;-1})+5)/7))</f>
        <v/>
      </c>
      <c r="D605" s="16" t="str">
        <f t="shared" si="124"/>
        <v/>
      </c>
      <c r="E605" s="17"/>
      <c r="F605" s="18"/>
      <c r="G605" s="20" t="str">
        <f t="shared" si="125"/>
        <v/>
      </c>
      <c r="H605" s="18"/>
      <c r="I605" s="15" t="str">
        <f t="shared" si="126"/>
        <v/>
      </c>
      <c r="J605" s="19"/>
      <c r="K605" s="19"/>
      <c r="L605" s="20" t="str">
        <f t="shared" si="127"/>
        <v/>
      </c>
      <c r="M605" s="15" t="str">
        <f t="shared" si="128"/>
        <v/>
      </c>
      <c r="N605" s="113"/>
      <c r="O605" s="21"/>
      <c r="P605" s="21">
        <v>0</v>
      </c>
      <c r="Q605" s="22">
        <f t="shared" si="122"/>
        <v>0</v>
      </c>
      <c r="R605" s="22">
        <f t="shared" si="118"/>
        <v>0</v>
      </c>
      <c r="S605" s="39" t="str">
        <f t="shared" si="119"/>
        <v/>
      </c>
      <c r="T605" s="39" t="str">
        <f t="shared" si="120"/>
        <v/>
      </c>
      <c r="U605" s="39" t="str">
        <f t="shared" si="121"/>
        <v/>
      </c>
    </row>
    <row r="606" spans="2:21" ht="12.75" customHeight="1" x14ac:dyDescent="0.15">
      <c r="B606" s="15" t="str">
        <f t="shared" si="123"/>
        <v/>
      </c>
      <c r="C606" s="15" t="str">
        <f>IF(E606="","",INT((E606-SUM(MOD(DATE(YEAR(E606-MOD(E606-2,7)+3),1,2),{1E+99;7})*{1;-1})+5)/7))</f>
        <v/>
      </c>
      <c r="D606" s="16" t="str">
        <f t="shared" si="124"/>
        <v/>
      </c>
      <c r="E606" s="17"/>
      <c r="F606" s="18"/>
      <c r="G606" s="20" t="str">
        <f t="shared" si="125"/>
        <v/>
      </c>
      <c r="H606" s="18"/>
      <c r="I606" s="15" t="str">
        <f t="shared" si="126"/>
        <v/>
      </c>
      <c r="J606" s="19"/>
      <c r="K606" s="19"/>
      <c r="L606" s="20" t="str">
        <f t="shared" si="127"/>
        <v/>
      </c>
      <c r="M606" s="15" t="str">
        <f t="shared" si="128"/>
        <v/>
      </c>
      <c r="N606" s="113"/>
      <c r="O606" s="21"/>
      <c r="P606" s="21">
        <v>0</v>
      </c>
      <c r="Q606" s="22">
        <f t="shared" si="122"/>
        <v>0</v>
      </c>
      <c r="R606" s="22">
        <f t="shared" si="118"/>
        <v>0</v>
      </c>
      <c r="S606" s="39" t="str">
        <f t="shared" si="119"/>
        <v/>
      </c>
      <c r="T606" s="39" t="str">
        <f t="shared" si="120"/>
        <v/>
      </c>
      <c r="U606" s="39" t="str">
        <f t="shared" si="121"/>
        <v/>
      </c>
    </row>
    <row r="607" spans="2:21" ht="12.75" customHeight="1" x14ac:dyDescent="0.15">
      <c r="B607" s="15" t="str">
        <f t="shared" si="123"/>
        <v/>
      </c>
      <c r="C607" s="15" t="str">
        <f>IF(E607="","",INT((E607-SUM(MOD(DATE(YEAR(E607-MOD(E607-2,7)+3),1,2),{1E+99;7})*{1;-1})+5)/7))</f>
        <v/>
      </c>
      <c r="D607" s="16" t="str">
        <f t="shared" si="124"/>
        <v/>
      </c>
      <c r="E607" s="17"/>
      <c r="F607" s="18"/>
      <c r="G607" s="20" t="str">
        <f t="shared" si="125"/>
        <v/>
      </c>
      <c r="H607" s="18"/>
      <c r="I607" s="15" t="str">
        <f t="shared" si="126"/>
        <v/>
      </c>
      <c r="J607" s="19"/>
      <c r="K607" s="19"/>
      <c r="L607" s="20" t="str">
        <f t="shared" si="127"/>
        <v/>
      </c>
      <c r="M607" s="15" t="str">
        <f t="shared" si="128"/>
        <v/>
      </c>
      <c r="N607" s="113"/>
      <c r="O607" s="21"/>
      <c r="P607" s="21">
        <v>0</v>
      </c>
      <c r="Q607" s="22">
        <f t="shared" si="122"/>
        <v>0</v>
      </c>
      <c r="R607" s="22">
        <f t="shared" ref="R607:R670" si="129">O607*P607</f>
        <v>0</v>
      </c>
      <c r="S607" s="39" t="str">
        <f t="shared" ref="S607:S670" si="130">L607&amp;B607</f>
        <v/>
      </c>
      <c r="T607" s="39" t="str">
        <f t="shared" ref="T607:T670" si="131">M607&amp;B607</f>
        <v/>
      </c>
      <c r="U607" s="39" t="str">
        <f t="shared" ref="U607:U670" si="132">M607&amp;E607</f>
        <v/>
      </c>
    </row>
    <row r="608" spans="2:21" ht="12.75" customHeight="1" x14ac:dyDescent="0.15">
      <c r="B608" s="15" t="str">
        <f t="shared" si="123"/>
        <v/>
      </c>
      <c r="C608" s="15" t="str">
        <f>IF(E608="","",INT((E608-SUM(MOD(DATE(YEAR(E608-MOD(E608-2,7)+3),1,2),{1E+99;7})*{1;-1})+5)/7))</f>
        <v/>
      </c>
      <c r="D608" s="16" t="str">
        <f t="shared" si="124"/>
        <v/>
      </c>
      <c r="E608" s="17"/>
      <c r="F608" s="18"/>
      <c r="G608" s="20" t="str">
        <f t="shared" si="125"/>
        <v/>
      </c>
      <c r="H608" s="18"/>
      <c r="I608" s="15" t="str">
        <f t="shared" si="126"/>
        <v/>
      </c>
      <c r="J608" s="19"/>
      <c r="K608" s="19"/>
      <c r="L608" s="20" t="str">
        <f t="shared" si="127"/>
        <v/>
      </c>
      <c r="M608" s="15" t="str">
        <f t="shared" si="128"/>
        <v/>
      </c>
      <c r="N608" s="113"/>
      <c r="O608" s="21"/>
      <c r="P608" s="21">
        <v>0</v>
      </c>
      <c r="Q608" s="22">
        <f t="shared" si="122"/>
        <v>0</v>
      </c>
      <c r="R608" s="22">
        <f t="shared" si="129"/>
        <v>0</v>
      </c>
      <c r="S608" s="39" t="str">
        <f t="shared" si="130"/>
        <v/>
      </c>
      <c r="T608" s="39" t="str">
        <f t="shared" si="131"/>
        <v/>
      </c>
      <c r="U608" s="39" t="str">
        <f t="shared" si="132"/>
        <v/>
      </c>
    </row>
    <row r="609" spans="2:21" ht="12.75" customHeight="1" x14ac:dyDescent="0.15">
      <c r="B609" s="15" t="str">
        <f t="shared" si="123"/>
        <v/>
      </c>
      <c r="C609" s="15" t="str">
        <f>IF(E609="","",INT((E609-SUM(MOD(DATE(YEAR(E609-MOD(E609-2,7)+3),1,2),{1E+99;7})*{1;-1})+5)/7))</f>
        <v/>
      </c>
      <c r="D609" s="16" t="str">
        <f t="shared" si="124"/>
        <v/>
      </c>
      <c r="E609" s="17"/>
      <c r="F609" s="18"/>
      <c r="G609" s="20" t="str">
        <f t="shared" si="125"/>
        <v/>
      </c>
      <c r="H609" s="18"/>
      <c r="I609" s="15" t="str">
        <f t="shared" si="126"/>
        <v/>
      </c>
      <c r="J609" s="19"/>
      <c r="K609" s="19"/>
      <c r="L609" s="20" t="str">
        <f t="shared" si="127"/>
        <v/>
      </c>
      <c r="M609" s="15" t="str">
        <f t="shared" si="128"/>
        <v/>
      </c>
      <c r="N609" s="113"/>
      <c r="O609" s="21"/>
      <c r="P609" s="21">
        <v>0</v>
      </c>
      <c r="Q609" s="22">
        <f t="shared" si="122"/>
        <v>0</v>
      </c>
      <c r="R609" s="22">
        <f t="shared" si="129"/>
        <v>0</v>
      </c>
      <c r="S609" s="39" t="str">
        <f t="shared" si="130"/>
        <v/>
      </c>
      <c r="T609" s="39" t="str">
        <f t="shared" si="131"/>
        <v/>
      </c>
      <c r="U609" s="39" t="str">
        <f t="shared" si="132"/>
        <v/>
      </c>
    </row>
    <row r="610" spans="2:21" ht="12.75" customHeight="1" x14ac:dyDescent="0.15">
      <c r="B610" s="15" t="str">
        <f t="shared" si="123"/>
        <v/>
      </c>
      <c r="C610" s="15" t="str">
        <f>IF(E610="","",INT((E610-SUM(MOD(DATE(YEAR(E610-MOD(E610-2,7)+3),1,2),{1E+99;7})*{1;-1})+5)/7))</f>
        <v/>
      </c>
      <c r="D610" s="16" t="str">
        <f t="shared" si="124"/>
        <v/>
      </c>
      <c r="E610" s="17"/>
      <c r="F610" s="18"/>
      <c r="G610" s="20" t="str">
        <f t="shared" si="125"/>
        <v/>
      </c>
      <c r="H610" s="18"/>
      <c r="I610" s="15" t="str">
        <f t="shared" si="126"/>
        <v/>
      </c>
      <c r="J610" s="19"/>
      <c r="K610" s="19"/>
      <c r="L610" s="20" t="str">
        <f t="shared" si="127"/>
        <v/>
      </c>
      <c r="M610" s="15" t="str">
        <f t="shared" si="128"/>
        <v/>
      </c>
      <c r="N610" s="113"/>
      <c r="O610" s="21"/>
      <c r="P610" s="21">
        <v>0</v>
      </c>
      <c r="Q610" s="22">
        <f t="shared" ref="Q610:Q673" si="133">IF(ISNUMBER(Q609),IF(ISNUMBER(P610),Q609+P610,0),0)</f>
        <v>0</v>
      </c>
      <c r="R610" s="22">
        <f t="shared" si="129"/>
        <v>0</v>
      </c>
      <c r="S610" s="39" t="str">
        <f t="shared" si="130"/>
        <v/>
      </c>
      <c r="T610" s="39" t="str">
        <f t="shared" si="131"/>
        <v/>
      </c>
      <c r="U610" s="39" t="str">
        <f t="shared" si="132"/>
        <v/>
      </c>
    </row>
    <row r="611" spans="2:21" ht="12.75" customHeight="1" x14ac:dyDescent="0.15">
      <c r="B611" s="15" t="str">
        <f t="shared" si="123"/>
        <v/>
      </c>
      <c r="C611" s="15" t="str">
        <f>IF(E611="","",INT((E611-SUM(MOD(DATE(YEAR(E611-MOD(E611-2,7)+3),1,2),{1E+99;7})*{1;-1})+5)/7))</f>
        <v/>
      </c>
      <c r="D611" s="16" t="str">
        <f t="shared" si="124"/>
        <v/>
      </c>
      <c r="E611" s="17"/>
      <c r="F611" s="18"/>
      <c r="G611" s="20" t="str">
        <f t="shared" si="125"/>
        <v/>
      </c>
      <c r="H611" s="18"/>
      <c r="I611" s="15" t="str">
        <f t="shared" si="126"/>
        <v/>
      </c>
      <c r="J611" s="19"/>
      <c r="K611" s="19"/>
      <c r="L611" s="20" t="str">
        <f t="shared" si="127"/>
        <v/>
      </c>
      <c r="M611" s="15" t="str">
        <f t="shared" si="128"/>
        <v/>
      </c>
      <c r="N611" s="113"/>
      <c r="O611" s="21"/>
      <c r="P611" s="21">
        <v>0</v>
      </c>
      <c r="Q611" s="22">
        <f t="shared" si="133"/>
        <v>0</v>
      </c>
      <c r="R611" s="22">
        <f t="shared" si="129"/>
        <v>0</v>
      </c>
      <c r="S611" s="39" t="str">
        <f t="shared" si="130"/>
        <v/>
      </c>
      <c r="T611" s="39" t="str">
        <f t="shared" si="131"/>
        <v/>
      </c>
      <c r="U611" s="39" t="str">
        <f t="shared" si="132"/>
        <v/>
      </c>
    </row>
    <row r="612" spans="2:21" ht="12.75" customHeight="1" x14ac:dyDescent="0.15">
      <c r="B612" s="15" t="str">
        <f t="shared" si="123"/>
        <v/>
      </c>
      <c r="C612" s="15" t="str">
        <f>IF(E612="","",INT((E612-SUM(MOD(DATE(YEAR(E612-MOD(E612-2,7)+3),1,2),{1E+99;7})*{1;-1})+5)/7))</f>
        <v/>
      </c>
      <c r="D612" s="16" t="str">
        <f t="shared" si="124"/>
        <v/>
      </c>
      <c r="E612" s="17"/>
      <c r="F612" s="18"/>
      <c r="G612" s="20" t="str">
        <f t="shared" si="125"/>
        <v/>
      </c>
      <c r="H612" s="18"/>
      <c r="I612" s="15" t="str">
        <f t="shared" si="126"/>
        <v/>
      </c>
      <c r="J612" s="19"/>
      <c r="K612" s="19"/>
      <c r="L612" s="20" t="str">
        <f t="shared" si="127"/>
        <v/>
      </c>
      <c r="M612" s="15" t="str">
        <f t="shared" si="128"/>
        <v/>
      </c>
      <c r="N612" s="113"/>
      <c r="O612" s="21"/>
      <c r="P612" s="21">
        <v>0</v>
      </c>
      <c r="Q612" s="22">
        <f t="shared" si="133"/>
        <v>0</v>
      </c>
      <c r="R612" s="22">
        <f t="shared" si="129"/>
        <v>0</v>
      </c>
      <c r="S612" s="39" t="str">
        <f t="shared" si="130"/>
        <v/>
      </c>
      <c r="T612" s="39" t="str">
        <f t="shared" si="131"/>
        <v/>
      </c>
      <c r="U612" s="39" t="str">
        <f t="shared" si="132"/>
        <v/>
      </c>
    </row>
    <row r="613" spans="2:21" ht="12.75" customHeight="1" x14ac:dyDescent="0.15">
      <c r="B613" s="15" t="str">
        <f t="shared" si="123"/>
        <v/>
      </c>
      <c r="C613" s="15" t="str">
        <f>IF(E613="","",INT((E613-SUM(MOD(DATE(YEAR(E613-MOD(E613-2,7)+3),1,2),{1E+99;7})*{1;-1})+5)/7))</f>
        <v/>
      </c>
      <c r="D613" s="16" t="str">
        <f t="shared" si="124"/>
        <v/>
      </c>
      <c r="E613" s="17"/>
      <c r="F613" s="18"/>
      <c r="G613" s="20" t="str">
        <f t="shared" si="125"/>
        <v/>
      </c>
      <c r="H613" s="18"/>
      <c r="I613" s="15" t="str">
        <f t="shared" si="126"/>
        <v/>
      </c>
      <c r="J613" s="19"/>
      <c r="K613" s="19"/>
      <c r="L613" s="20" t="str">
        <f t="shared" si="127"/>
        <v/>
      </c>
      <c r="M613" s="15" t="str">
        <f t="shared" si="128"/>
        <v/>
      </c>
      <c r="N613" s="113"/>
      <c r="O613" s="21"/>
      <c r="P613" s="21">
        <v>0</v>
      </c>
      <c r="Q613" s="22">
        <f t="shared" si="133"/>
        <v>0</v>
      </c>
      <c r="R613" s="22">
        <f t="shared" si="129"/>
        <v>0</v>
      </c>
      <c r="S613" s="39" t="str">
        <f t="shared" si="130"/>
        <v/>
      </c>
      <c r="T613" s="39" t="str">
        <f t="shared" si="131"/>
        <v/>
      </c>
      <c r="U613" s="39" t="str">
        <f t="shared" si="132"/>
        <v/>
      </c>
    </row>
    <row r="614" spans="2:21" ht="12.75" customHeight="1" x14ac:dyDescent="0.15">
      <c r="B614" s="15" t="str">
        <f t="shared" si="123"/>
        <v/>
      </c>
      <c r="C614" s="15" t="str">
        <f>IF(E614="","",INT((E614-SUM(MOD(DATE(YEAR(E614-MOD(E614-2,7)+3),1,2),{1E+99;7})*{1;-1})+5)/7))</f>
        <v/>
      </c>
      <c r="D614" s="16" t="str">
        <f t="shared" si="124"/>
        <v/>
      </c>
      <c r="E614" s="17"/>
      <c r="F614" s="18"/>
      <c r="G614" s="20" t="str">
        <f t="shared" si="125"/>
        <v/>
      </c>
      <c r="H614" s="18"/>
      <c r="I614" s="15" t="str">
        <f t="shared" si="126"/>
        <v/>
      </c>
      <c r="J614" s="19"/>
      <c r="K614" s="19"/>
      <c r="L614" s="20" t="str">
        <f t="shared" si="127"/>
        <v/>
      </c>
      <c r="M614" s="15" t="str">
        <f t="shared" si="128"/>
        <v/>
      </c>
      <c r="N614" s="113"/>
      <c r="O614" s="21"/>
      <c r="P614" s="21">
        <v>0</v>
      </c>
      <c r="Q614" s="22">
        <f t="shared" si="133"/>
        <v>0</v>
      </c>
      <c r="R614" s="22">
        <f t="shared" si="129"/>
        <v>0</v>
      </c>
      <c r="S614" s="39" t="str">
        <f t="shared" si="130"/>
        <v/>
      </c>
      <c r="T614" s="39" t="str">
        <f t="shared" si="131"/>
        <v/>
      </c>
      <c r="U614" s="39" t="str">
        <f t="shared" si="132"/>
        <v/>
      </c>
    </row>
    <row r="615" spans="2:21" ht="12.75" customHeight="1" x14ac:dyDescent="0.15">
      <c r="B615" s="15" t="str">
        <f t="shared" si="123"/>
        <v/>
      </c>
      <c r="C615" s="15" t="str">
        <f>IF(E615="","",INT((E615-SUM(MOD(DATE(YEAR(E615-MOD(E615-2,7)+3),1,2),{1E+99;7})*{1;-1})+5)/7))</f>
        <v/>
      </c>
      <c r="D615" s="16" t="str">
        <f t="shared" si="124"/>
        <v/>
      </c>
      <c r="E615" s="17"/>
      <c r="F615" s="18"/>
      <c r="G615" s="20" t="str">
        <f t="shared" si="125"/>
        <v/>
      </c>
      <c r="H615" s="18"/>
      <c r="I615" s="15" t="str">
        <f t="shared" si="126"/>
        <v/>
      </c>
      <c r="J615" s="19"/>
      <c r="K615" s="19"/>
      <c r="L615" s="20" t="str">
        <f t="shared" si="127"/>
        <v/>
      </c>
      <c r="M615" s="15" t="str">
        <f t="shared" si="128"/>
        <v/>
      </c>
      <c r="N615" s="113"/>
      <c r="O615" s="21"/>
      <c r="P615" s="21">
        <v>0</v>
      </c>
      <c r="Q615" s="22">
        <f t="shared" si="133"/>
        <v>0</v>
      </c>
      <c r="R615" s="22">
        <f t="shared" si="129"/>
        <v>0</v>
      </c>
      <c r="S615" s="39" t="str">
        <f t="shared" si="130"/>
        <v/>
      </c>
      <c r="T615" s="39" t="str">
        <f t="shared" si="131"/>
        <v/>
      </c>
      <c r="U615" s="39" t="str">
        <f t="shared" si="132"/>
        <v/>
      </c>
    </row>
    <row r="616" spans="2:21" ht="12.75" customHeight="1" x14ac:dyDescent="0.15">
      <c r="B616" s="15" t="str">
        <f t="shared" si="123"/>
        <v/>
      </c>
      <c r="C616" s="15" t="str">
        <f>IF(E616="","",INT((E616-SUM(MOD(DATE(YEAR(E616-MOD(E616-2,7)+3),1,2),{1E+99;7})*{1;-1})+5)/7))</f>
        <v/>
      </c>
      <c r="D616" s="16" t="str">
        <f t="shared" si="124"/>
        <v/>
      </c>
      <c r="E616" s="17"/>
      <c r="F616" s="18"/>
      <c r="G616" s="20" t="str">
        <f t="shared" si="125"/>
        <v/>
      </c>
      <c r="H616" s="18"/>
      <c r="I616" s="15" t="str">
        <f t="shared" si="126"/>
        <v/>
      </c>
      <c r="J616" s="19"/>
      <c r="K616" s="19"/>
      <c r="L616" s="20" t="str">
        <f t="shared" si="127"/>
        <v/>
      </c>
      <c r="M616" s="15" t="str">
        <f t="shared" si="128"/>
        <v/>
      </c>
      <c r="N616" s="113"/>
      <c r="O616" s="21"/>
      <c r="P616" s="21">
        <v>0</v>
      </c>
      <c r="Q616" s="22">
        <f t="shared" si="133"/>
        <v>0</v>
      </c>
      <c r="R616" s="22">
        <f t="shared" si="129"/>
        <v>0</v>
      </c>
      <c r="S616" s="39" t="str">
        <f t="shared" si="130"/>
        <v/>
      </c>
      <c r="T616" s="39" t="str">
        <f t="shared" si="131"/>
        <v/>
      </c>
      <c r="U616" s="39" t="str">
        <f t="shared" si="132"/>
        <v/>
      </c>
    </row>
    <row r="617" spans="2:21" ht="12.75" customHeight="1" x14ac:dyDescent="0.15">
      <c r="B617" s="15" t="str">
        <f t="shared" si="123"/>
        <v/>
      </c>
      <c r="C617" s="15" t="str">
        <f>IF(E617="","",INT((E617-SUM(MOD(DATE(YEAR(E617-MOD(E617-2,7)+3),1,2),{1E+99;7})*{1;-1})+5)/7))</f>
        <v/>
      </c>
      <c r="D617" s="16" t="str">
        <f t="shared" si="124"/>
        <v/>
      </c>
      <c r="E617" s="17"/>
      <c r="F617" s="18"/>
      <c r="G617" s="20" t="str">
        <f t="shared" si="125"/>
        <v/>
      </c>
      <c r="H617" s="18"/>
      <c r="I617" s="15" t="str">
        <f t="shared" si="126"/>
        <v/>
      </c>
      <c r="J617" s="19"/>
      <c r="K617" s="19"/>
      <c r="L617" s="20" t="str">
        <f t="shared" si="127"/>
        <v/>
      </c>
      <c r="M617" s="15" t="str">
        <f t="shared" si="128"/>
        <v/>
      </c>
      <c r="N617" s="113"/>
      <c r="O617" s="21"/>
      <c r="P617" s="21">
        <v>0</v>
      </c>
      <c r="Q617" s="22">
        <f t="shared" si="133"/>
        <v>0</v>
      </c>
      <c r="R617" s="22">
        <f t="shared" si="129"/>
        <v>0</v>
      </c>
      <c r="S617" s="39" t="str">
        <f t="shared" si="130"/>
        <v/>
      </c>
      <c r="T617" s="39" t="str">
        <f t="shared" si="131"/>
        <v/>
      </c>
      <c r="U617" s="39" t="str">
        <f t="shared" si="132"/>
        <v/>
      </c>
    </row>
    <row r="618" spans="2:21" ht="12.75" customHeight="1" x14ac:dyDescent="0.15">
      <c r="B618" s="15" t="str">
        <f t="shared" si="123"/>
        <v/>
      </c>
      <c r="C618" s="15" t="str">
        <f>IF(E618="","",INT((E618-SUM(MOD(DATE(YEAR(E618-MOD(E618-2,7)+3),1,2),{1E+99;7})*{1;-1})+5)/7))</f>
        <v/>
      </c>
      <c r="D618" s="16" t="str">
        <f t="shared" si="124"/>
        <v/>
      </c>
      <c r="E618" s="17"/>
      <c r="F618" s="18"/>
      <c r="G618" s="20" t="str">
        <f t="shared" si="125"/>
        <v/>
      </c>
      <c r="H618" s="18"/>
      <c r="I618" s="15" t="str">
        <f t="shared" si="126"/>
        <v/>
      </c>
      <c r="J618" s="19"/>
      <c r="K618" s="19"/>
      <c r="L618" s="20" t="str">
        <f t="shared" si="127"/>
        <v/>
      </c>
      <c r="M618" s="15" t="str">
        <f t="shared" si="128"/>
        <v/>
      </c>
      <c r="N618" s="113"/>
      <c r="O618" s="21"/>
      <c r="P618" s="21">
        <v>0</v>
      </c>
      <c r="Q618" s="22">
        <f t="shared" si="133"/>
        <v>0</v>
      </c>
      <c r="R618" s="22">
        <f t="shared" si="129"/>
        <v>0</v>
      </c>
      <c r="S618" s="39" t="str">
        <f t="shared" si="130"/>
        <v/>
      </c>
      <c r="T618" s="39" t="str">
        <f t="shared" si="131"/>
        <v/>
      </c>
      <c r="U618" s="39" t="str">
        <f t="shared" si="132"/>
        <v/>
      </c>
    </row>
    <row r="619" spans="2:21" ht="12.75" customHeight="1" x14ac:dyDescent="0.15">
      <c r="B619" s="15" t="str">
        <f t="shared" si="123"/>
        <v/>
      </c>
      <c r="C619" s="15" t="str">
        <f>IF(E619="","",INT((E619-SUM(MOD(DATE(YEAR(E619-MOD(E619-2,7)+3),1,2),{1E+99;7})*{1;-1})+5)/7))</f>
        <v/>
      </c>
      <c r="D619" s="16" t="str">
        <f t="shared" si="124"/>
        <v/>
      </c>
      <c r="E619" s="17"/>
      <c r="F619" s="18"/>
      <c r="G619" s="20" t="str">
        <f t="shared" si="125"/>
        <v/>
      </c>
      <c r="H619" s="18"/>
      <c r="I619" s="15" t="str">
        <f t="shared" si="126"/>
        <v/>
      </c>
      <c r="J619" s="19"/>
      <c r="K619" s="19"/>
      <c r="L619" s="20" t="str">
        <f t="shared" si="127"/>
        <v/>
      </c>
      <c r="M619" s="15" t="str">
        <f t="shared" si="128"/>
        <v/>
      </c>
      <c r="N619" s="113"/>
      <c r="O619" s="21"/>
      <c r="P619" s="21">
        <v>0</v>
      </c>
      <c r="Q619" s="22">
        <f t="shared" si="133"/>
        <v>0</v>
      </c>
      <c r="R619" s="22">
        <f t="shared" si="129"/>
        <v>0</v>
      </c>
      <c r="S619" s="39" t="str">
        <f t="shared" si="130"/>
        <v/>
      </c>
      <c r="T619" s="39" t="str">
        <f t="shared" si="131"/>
        <v/>
      </c>
      <c r="U619" s="39" t="str">
        <f t="shared" si="132"/>
        <v/>
      </c>
    </row>
    <row r="620" spans="2:21" ht="12.75" customHeight="1" x14ac:dyDescent="0.15">
      <c r="B620" s="15" t="str">
        <f t="shared" si="123"/>
        <v/>
      </c>
      <c r="C620" s="15" t="str">
        <f>IF(E620="","",INT((E620-SUM(MOD(DATE(YEAR(E620-MOD(E620-2,7)+3),1,2),{1E+99;7})*{1;-1})+5)/7))</f>
        <v/>
      </c>
      <c r="D620" s="16" t="str">
        <f t="shared" si="124"/>
        <v/>
      </c>
      <c r="E620" s="17"/>
      <c r="F620" s="18"/>
      <c r="G620" s="20" t="str">
        <f t="shared" si="125"/>
        <v/>
      </c>
      <c r="H620" s="18"/>
      <c r="I620" s="15" t="str">
        <f t="shared" si="126"/>
        <v/>
      </c>
      <c r="J620" s="19"/>
      <c r="K620" s="19"/>
      <c r="L620" s="20" t="str">
        <f t="shared" si="127"/>
        <v/>
      </c>
      <c r="M620" s="15" t="str">
        <f t="shared" si="128"/>
        <v/>
      </c>
      <c r="N620" s="113"/>
      <c r="O620" s="21"/>
      <c r="P620" s="21">
        <v>0</v>
      </c>
      <c r="Q620" s="22">
        <f t="shared" si="133"/>
        <v>0</v>
      </c>
      <c r="R620" s="22">
        <f t="shared" si="129"/>
        <v>0</v>
      </c>
      <c r="S620" s="39" t="str">
        <f t="shared" si="130"/>
        <v/>
      </c>
      <c r="T620" s="39" t="str">
        <f t="shared" si="131"/>
        <v/>
      </c>
      <c r="U620" s="39" t="str">
        <f t="shared" si="132"/>
        <v/>
      </c>
    </row>
    <row r="621" spans="2:21" ht="12.75" customHeight="1" x14ac:dyDescent="0.15">
      <c r="B621" s="15" t="str">
        <f t="shared" si="123"/>
        <v/>
      </c>
      <c r="C621" s="15" t="str">
        <f>IF(E621="","",INT((E621-SUM(MOD(DATE(YEAR(E621-MOD(E621-2,7)+3),1,2),{1E+99;7})*{1;-1})+5)/7))</f>
        <v/>
      </c>
      <c r="D621" s="16" t="str">
        <f t="shared" si="124"/>
        <v/>
      </c>
      <c r="E621" s="17"/>
      <c r="F621" s="18"/>
      <c r="G621" s="20" t="str">
        <f t="shared" si="125"/>
        <v/>
      </c>
      <c r="H621" s="18"/>
      <c r="I621" s="15" t="str">
        <f t="shared" si="126"/>
        <v/>
      </c>
      <c r="J621" s="19"/>
      <c r="K621" s="19"/>
      <c r="L621" s="20" t="str">
        <f t="shared" si="127"/>
        <v/>
      </c>
      <c r="M621" s="15" t="str">
        <f t="shared" si="128"/>
        <v/>
      </c>
      <c r="N621" s="113"/>
      <c r="O621" s="21"/>
      <c r="P621" s="21">
        <v>0</v>
      </c>
      <c r="Q621" s="22">
        <f t="shared" si="133"/>
        <v>0</v>
      </c>
      <c r="R621" s="22">
        <f t="shared" si="129"/>
        <v>0</v>
      </c>
      <c r="S621" s="39" t="str">
        <f t="shared" si="130"/>
        <v/>
      </c>
      <c r="T621" s="39" t="str">
        <f t="shared" si="131"/>
        <v/>
      </c>
      <c r="U621" s="39" t="str">
        <f t="shared" si="132"/>
        <v/>
      </c>
    </row>
    <row r="622" spans="2:21" ht="12.75" customHeight="1" x14ac:dyDescent="0.15">
      <c r="B622" s="15" t="str">
        <f t="shared" si="123"/>
        <v/>
      </c>
      <c r="C622" s="15" t="str">
        <f>IF(E622="","",INT((E622-SUM(MOD(DATE(YEAR(E622-MOD(E622-2,7)+3),1,2),{1E+99;7})*{1;-1})+5)/7))</f>
        <v/>
      </c>
      <c r="D622" s="16" t="str">
        <f t="shared" si="124"/>
        <v/>
      </c>
      <c r="E622" s="17"/>
      <c r="F622" s="18"/>
      <c r="G622" s="20" t="str">
        <f t="shared" si="125"/>
        <v/>
      </c>
      <c r="H622" s="18"/>
      <c r="I622" s="15" t="str">
        <f t="shared" si="126"/>
        <v/>
      </c>
      <c r="J622" s="19"/>
      <c r="K622" s="19"/>
      <c r="L622" s="20" t="str">
        <f t="shared" si="127"/>
        <v/>
      </c>
      <c r="M622" s="15" t="str">
        <f t="shared" si="128"/>
        <v/>
      </c>
      <c r="N622" s="113"/>
      <c r="O622" s="21"/>
      <c r="P622" s="21">
        <v>0</v>
      </c>
      <c r="Q622" s="22">
        <f t="shared" si="133"/>
        <v>0</v>
      </c>
      <c r="R622" s="22">
        <f t="shared" si="129"/>
        <v>0</v>
      </c>
      <c r="S622" s="39" t="str">
        <f t="shared" si="130"/>
        <v/>
      </c>
      <c r="T622" s="39" t="str">
        <f t="shared" si="131"/>
        <v/>
      </c>
      <c r="U622" s="39" t="str">
        <f t="shared" si="132"/>
        <v/>
      </c>
    </row>
    <row r="623" spans="2:21" ht="12.75" customHeight="1" x14ac:dyDescent="0.15">
      <c r="B623" s="15" t="str">
        <f t="shared" si="123"/>
        <v/>
      </c>
      <c r="C623" s="15" t="str">
        <f>IF(E623="","",INT((E623-SUM(MOD(DATE(YEAR(E623-MOD(E623-2,7)+3),1,2),{1E+99;7})*{1;-1})+5)/7))</f>
        <v/>
      </c>
      <c r="D623" s="16" t="str">
        <f t="shared" si="124"/>
        <v/>
      </c>
      <c r="E623" s="17"/>
      <c r="F623" s="18"/>
      <c r="G623" s="20" t="str">
        <f t="shared" si="125"/>
        <v/>
      </c>
      <c r="H623" s="18"/>
      <c r="I623" s="15" t="str">
        <f t="shared" si="126"/>
        <v/>
      </c>
      <c r="J623" s="19"/>
      <c r="K623" s="19"/>
      <c r="L623" s="20" t="str">
        <f t="shared" si="127"/>
        <v/>
      </c>
      <c r="M623" s="15" t="str">
        <f t="shared" si="128"/>
        <v/>
      </c>
      <c r="N623" s="113"/>
      <c r="O623" s="21"/>
      <c r="P623" s="21">
        <v>0</v>
      </c>
      <c r="Q623" s="22">
        <f t="shared" si="133"/>
        <v>0</v>
      </c>
      <c r="R623" s="22">
        <f t="shared" si="129"/>
        <v>0</v>
      </c>
      <c r="S623" s="39" t="str">
        <f t="shared" si="130"/>
        <v/>
      </c>
      <c r="T623" s="39" t="str">
        <f t="shared" si="131"/>
        <v/>
      </c>
      <c r="U623" s="39" t="str">
        <f t="shared" si="132"/>
        <v/>
      </c>
    </row>
    <row r="624" spans="2:21" ht="12.75" customHeight="1" x14ac:dyDescent="0.15">
      <c r="B624" s="15" t="str">
        <f t="shared" si="123"/>
        <v/>
      </c>
      <c r="C624" s="15" t="str">
        <f>IF(E624="","",INT((E624-SUM(MOD(DATE(YEAR(E624-MOD(E624-2,7)+3),1,2),{1E+99;7})*{1;-1})+5)/7))</f>
        <v/>
      </c>
      <c r="D624" s="16" t="str">
        <f t="shared" si="124"/>
        <v/>
      </c>
      <c r="E624" s="17"/>
      <c r="F624" s="18"/>
      <c r="G624" s="20" t="str">
        <f t="shared" si="125"/>
        <v/>
      </c>
      <c r="H624" s="18"/>
      <c r="I624" s="15" t="str">
        <f t="shared" si="126"/>
        <v/>
      </c>
      <c r="J624" s="19"/>
      <c r="K624" s="19"/>
      <c r="L624" s="20" t="str">
        <f t="shared" si="127"/>
        <v/>
      </c>
      <c r="M624" s="15" t="str">
        <f t="shared" si="128"/>
        <v/>
      </c>
      <c r="N624" s="113"/>
      <c r="O624" s="21"/>
      <c r="P624" s="21">
        <v>0</v>
      </c>
      <c r="Q624" s="22">
        <f t="shared" si="133"/>
        <v>0</v>
      </c>
      <c r="R624" s="22">
        <f t="shared" si="129"/>
        <v>0</v>
      </c>
      <c r="S624" s="39" t="str">
        <f t="shared" si="130"/>
        <v/>
      </c>
      <c r="T624" s="39" t="str">
        <f t="shared" si="131"/>
        <v/>
      </c>
      <c r="U624" s="39" t="str">
        <f t="shared" si="132"/>
        <v/>
      </c>
    </row>
    <row r="625" spans="2:21" ht="12.75" customHeight="1" x14ac:dyDescent="0.15">
      <c r="B625" s="15" t="str">
        <f t="shared" si="123"/>
        <v/>
      </c>
      <c r="C625" s="15" t="str">
        <f>IF(E625="","",INT((E625-SUM(MOD(DATE(YEAR(E625-MOD(E625-2,7)+3),1,2),{1E+99;7})*{1;-1})+5)/7))</f>
        <v/>
      </c>
      <c r="D625" s="16" t="str">
        <f t="shared" si="124"/>
        <v/>
      </c>
      <c r="E625" s="17"/>
      <c r="F625" s="18"/>
      <c r="G625" s="20" t="str">
        <f t="shared" si="125"/>
        <v/>
      </c>
      <c r="H625" s="18"/>
      <c r="I625" s="15" t="str">
        <f t="shared" si="126"/>
        <v/>
      </c>
      <c r="J625" s="19"/>
      <c r="K625" s="19"/>
      <c r="L625" s="20" t="str">
        <f t="shared" si="127"/>
        <v/>
      </c>
      <c r="M625" s="15" t="str">
        <f t="shared" si="128"/>
        <v/>
      </c>
      <c r="N625" s="113"/>
      <c r="O625" s="21"/>
      <c r="P625" s="21">
        <v>0</v>
      </c>
      <c r="Q625" s="22">
        <f t="shared" si="133"/>
        <v>0</v>
      </c>
      <c r="R625" s="22">
        <f t="shared" si="129"/>
        <v>0</v>
      </c>
      <c r="S625" s="39" t="str">
        <f t="shared" si="130"/>
        <v/>
      </c>
      <c r="T625" s="39" t="str">
        <f t="shared" si="131"/>
        <v/>
      </c>
      <c r="U625" s="39" t="str">
        <f t="shared" si="132"/>
        <v/>
      </c>
    </row>
    <row r="626" spans="2:21" ht="12.75" customHeight="1" x14ac:dyDescent="0.15">
      <c r="B626" s="15" t="str">
        <f t="shared" si="123"/>
        <v/>
      </c>
      <c r="C626" s="15" t="str">
        <f>IF(E626="","",INT((E626-SUM(MOD(DATE(YEAR(E626-MOD(E626-2,7)+3),1,2),{1E+99;7})*{1;-1})+5)/7))</f>
        <v/>
      </c>
      <c r="D626" s="16" t="str">
        <f t="shared" si="124"/>
        <v/>
      </c>
      <c r="E626" s="17"/>
      <c r="F626" s="18"/>
      <c r="G626" s="20" t="str">
        <f t="shared" si="125"/>
        <v/>
      </c>
      <c r="H626" s="18"/>
      <c r="I626" s="15" t="str">
        <f t="shared" si="126"/>
        <v/>
      </c>
      <c r="J626" s="19"/>
      <c r="K626" s="19"/>
      <c r="L626" s="20" t="str">
        <f t="shared" si="127"/>
        <v/>
      </c>
      <c r="M626" s="15" t="str">
        <f t="shared" si="128"/>
        <v/>
      </c>
      <c r="N626" s="113"/>
      <c r="O626" s="21"/>
      <c r="P626" s="21">
        <v>0</v>
      </c>
      <c r="Q626" s="22">
        <f t="shared" si="133"/>
        <v>0</v>
      </c>
      <c r="R626" s="22">
        <f t="shared" si="129"/>
        <v>0</v>
      </c>
      <c r="S626" s="39" t="str">
        <f t="shared" si="130"/>
        <v/>
      </c>
      <c r="T626" s="39" t="str">
        <f t="shared" si="131"/>
        <v/>
      </c>
      <c r="U626" s="39" t="str">
        <f t="shared" si="132"/>
        <v/>
      </c>
    </row>
    <row r="627" spans="2:21" ht="12.75" customHeight="1" x14ac:dyDescent="0.15">
      <c r="B627" s="15" t="str">
        <f t="shared" si="123"/>
        <v/>
      </c>
      <c r="C627" s="15" t="str">
        <f>IF(E627="","",INT((E627-SUM(MOD(DATE(YEAR(E627-MOD(E627-2,7)+3),1,2),{1E+99;7})*{1;-1})+5)/7))</f>
        <v/>
      </c>
      <c r="D627" s="16" t="str">
        <f t="shared" si="124"/>
        <v/>
      </c>
      <c r="E627" s="17"/>
      <c r="F627" s="18"/>
      <c r="G627" s="20" t="str">
        <f t="shared" si="125"/>
        <v/>
      </c>
      <c r="H627" s="18"/>
      <c r="I627" s="15" t="str">
        <f t="shared" si="126"/>
        <v/>
      </c>
      <c r="J627" s="19"/>
      <c r="K627" s="19"/>
      <c r="L627" s="20" t="str">
        <f t="shared" si="127"/>
        <v/>
      </c>
      <c r="M627" s="15" t="str">
        <f t="shared" si="128"/>
        <v/>
      </c>
      <c r="N627" s="113"/>
      <c r="O627" s="21"/>
      <c r="P627" s="21">
        <v>0</v>
      </c>
      <c r="Q627" s="22">
        <f t="shared" si="133"/>
        <v>0</v>
      </c>
      <c r="R627" s="22">
        <f t="shared" si="129"/>
        <v>0</v>
      </c>
      <c r="S627" s="39" t="str">
        <f t="shared" si="130"/>
        <v/>
      </c>
      <c r="T627" s="39" t="str">
        <f t="shared" si="131"/>
        <v/>
      </c>
      <c r="U627" s="39" t="str">
        <f t="shared" si="132"/>
        <v/>
      </c>
    </row>
    <row r="628" spans="2:21" ht="12.75" customHeight="1" x14ac:dyDescent="0.15">
      <c r="B628" s="15" t="str">
        <f t="shared" si="123"/>
        <v/>
      </c>
      <c r="C628" s="15" t="str">
        <f>IF(E628="","",INT((E628-SUM(MOD(DATE(YEAR(E628-MOD(E628-2,7)+3),1,2),{1E+99;7})*{1;-1})+5)/7))</f>
        <v/>
      </c>
      <c r="D628" s="16" t="str">
        <f t="shared" si="124"/>
        <v/>
      </c>
      <c r="E628" s="17"/>
      <c r="F628" s="18"/>
      <c r="G628" s="20" t="str">
        <f t="shared" si="125"/>
        <v/>
      </c>
      <c r="H628" s="18"/>
      <c r="I628" s="15" t="str">
        <f t="shared" si="126"/>
        <v/>
      </c>
      <c r="J628" s="19"/>
      <c r="K628" s="19"/>
      <c r="L628" s="20" t="str">
        <f t="shared" si="127"/>
        <v/>
      </c>
      <c r="M628" s="15" t="str">
        <f t="shared" si="128"/>
        <v/>
      </c>
      <c r="N628" s="113"/>
      <c r="O628" s="21"/>
      <c r="P628" s="21">
        <v>0</v>
      </c>
      <c r="Q628" s="22">
        <f t="shared" si="133"/>
        <v>0</v>
      </c>
      <c r="R628" s="22">
        <f t="shared" si="129"/>
        <v>0</v>
      </c>
      <c r="S628" s="39" t="str">
        <f t="shared" si="130"/>
        <v/>
      </c>
      <c r="T628" s="39" t="str">
        <f t="shared" si="131"/>
        <v/>
      </c>
      <c r="U628" s="39" t="str">
        <f t="shared" si="132"/>
        <v/>
      </c>
    </row>
    <row r="629" spans="2:21" ht="12.75" customHeight="1" x14ac:dyDescent="0.15">
      <c r="B629" s="15" t="str">
        <f t="shared" si="123"/>
        <v/>
      </c>
      <c r="C629" s="15" t="str">
        <f>IF(E629="","",INT((E629-SUM(MOD(DATE(YEAR(E629-MOD(E629-2,7)+3),1,2),{1E+99;7})*{1;-1})+5)/7))</f>
        <v/>
      </c>
      <c r="D629" s="16" t="str">
        <f t="shared" si="124"/>
        <v/>
      </c>
      <c r="E629" s="17"/>
      <c r="F629" s="18"/>
      <c r="G629" s="20" t="str">
        <f t="shared" si="125"/>
        <v/>
      </c>
      <c r="H629" s="18"/>
      <c r="I629" s="15" t="str">
        <f t="shared" si="126"/>
        <v/>
      </c>
      <c r="J629" s="19"/>
      <c r="K629" s="19"/>
      <c r="L629" s="20" t="str">
        <f t="shared" si="127"/>
        <v/>
      </c>
      <c r="M629" s="15" t="str">
        <f t="shared" si="128"/>
        <v/>
      </c>
      <c r="N629" s="113"/>
      <c r="O629" s="21"/>
      <c r="P629" s="21">
        <v>0</v>
      </c>
      <c r="Q629" s="22">
        <f t="shared" si="133"/>
        <v>0</v>
      </c>
      <c r="R629" s="22">
        <f t="shared" si="129"/>
        <v>0</v>
      </c>
      <c r="S629" s="39" t="str">
        <f t="shared" si="130"/>
        <v/>
      </c>
      <c r="T629" s="39" t="str">
        <f t="shared" si="131"/>
        <v/>
      </c>
      <c r="U629" s="39" t="str">
        <f t="shared" si="132"/>
        <v/>
      </c>
    </row>
    <row r="630" spans="2:21" ht="12.75" customHeight="1" x14ac:dyDescent="0.15">
      <c r="B630" s="15" t="str">
        <f t="shared" si="123"/>
        <v/>
      </c>
      <c r="C630" s="15" t="str">
        <f>IF(E630="","",INT((E630-SUM(MOD(DATE(YEAR(E630-MOD(E630-2,7)+3),1,2),{1E+99;7})*{1;-1})+5)/7))</f>
        <v/>
      </c>
      <c r="D630" s="16" t="str">
        <f t="shared" si="124"/>
        <v/>
      </c>
      <c r="E630" s="17"/>
      <c r="F630" s="18"/>
      <c r="G630" s="20" t="str">
        <f t="shared" si="125"/>
        <v/>
      </c>
      <c r="H630" s="18"/>
      <c r="I630" s="15" t="str">
        <f t="shared" si="126"/>
        <v/>
      </c>
      <c r="J630" s="19"/>
      <c r="K630" s="19"/>
      <c r="L630" s="20" t="str">
        <f t="shared" si="127"/>
        <v/>
      </c>
      <c r="M630" s="15" t="str">
        <f t="shared" si="128"/>
        <v/>
      </c>
      <c r="N630" s="113"/>
      <c r="O630" s="21"/>
      <c r="P630" s="21">
        <v>0</v>
      </c>
      <c r="Q630" s="22">
        <f t="shared" si="133"/>
        <v>0</v>
      </c>
      <c r="R630" s="22">
        <f t="shared" si="129"/>
        <v>0</v>
      </c>
      <c r="S630" s="39" t="str">
        <f t="shared" si="130"/>
        <v/>
      </c>
      <c r="T630" s="39" t="str">
        <f t="shared" si="131"/>
        <v/>
      </c>
      <c r="U630" s="39" t="str">
        <f t="shared" si="132"/>
        <v/>
      </c>
    </row>
    <row r="631" spans="2:21" ht="12.75" customHeight="1" x14ac:dyDescent="0.15">
      <c r="B631" s="15" t="str">
        <f t="shared" si="123"/>
        <v/>
      </c>
      <c r="C631" s="15" t="str">
        <f>IF(E631="","",INT((E631-SUM(MOD(DATE(YEAR(E631-MOD(E631-2,7)+3),1,2),{1E+99;7})*{1;-1})+5)/7))</f>
        <v/>
      </c>
      <c r="D631" s="16" t="str">
        <f t="shared" si="124"/>
        <v/>
      </c>
      <c r="E631" s="17"/>
      <c r="F631" s="18"/>
      <c r="G631" s="20" t="str">
        <f t="shared" si="125"/>
        <v/>
      </c>
      <c r="H631" s="18"/>
      <c r="I631" s="15" t="str">
        <f t="shared" si="126"/>
        <v/>
      </c>
      <c r="J631" s="19"/>
      <c r="K631" s="19"/>
      <c r="L631" s="20" t="str">
        <f t="shared" si="127"/>
        <v/>
      </c>
      <c r="M631" s="15" t="str">
        <f t="shared" si="128"/>
        <v/>
      </c>
      <c r="N631" s="113"/>
      <c r="O631" s="21"/>
      <c r="P631" s="21">
        <v>0</v>
      </c>
      <c r="Q631" s="22">
        <f t="shared" si="133"/>
        <v>0</v>
      </c>
      <c r="R631" s="22">
        <f t="shared" si="129"/>
        <v>0</v>
      </c>
      <c r="S631" s="39" t="str">
        <f t="shared" si="130"/>
        <v/>
      </c>
      <c r="T631" s="39" t="str">
        <f t="shared" si="131"/>
        <v/>
      </c>
      <c r="U631" s="39" t="str">
        <f t="shared" si="132"/>
        <v/>
      </c>
    </row>
    <row r="632" spans="2:21" ht="12.75" customHeight="1" x14ac:dyDescent="0.15">
      <c r="B632" s="15" t="str">
        <f t="shared" si="123"/>
        <v/>
      </c>
      <c r="C632" s="15" t="str">
        <f>IF(E632="","",INT((E632-SUM(MOD(DATE(YEAR(E632-MOD(E632-2,7)+3),1,2),{1E+99;7})*{1;-1})+5)/7))</f>
        <v/>
      </c>
      <c r="D632" s="16" t="str">
        <f t="shared" si="124"/>
        <v/>
      </c>
      <c r="E632" s="17"/>
      <c r="F632" s="18"/>
      <c r="G632" s="20" t="str">
        <f t="shared" si="125"/>
        <v/>
      </c>
      <c r="H632" s="18"/>
      <c r="I632" s="15" t="str">
        <f t="shared" si="126"/>
        <v/>
      </c>
      <c r="J632" s="19"/>
      <c r="K632" s="19"/>
      <c r="L632" s="20" t="str">
        <f t="shared" si="127"/>
        <v/>
      </c>
      <c r="M632" s="15" t="str">
        <f t="shared" si="128"/>
        <v/>
      </c>
      <c r="N632" s="113"/>
      <c r="O632" s="21"/>
      <c r="P632" s="21">
        <v>0</v>
      </c>
      <c r="Q632" s="22">
        <f t="shared" si="133"/>
        <v>0</v>
      </c>
      <c r="R632" s="22">
        <f t="shared" si="129"/>
        <v>0</v>
      </c>
      <c r="S632" s="39" t="str">
        <f t="shared" si="130"/>
        <v/>
      </c>
      <c r="T632" s="39" t="str">
        <f t="shared" si="131"/>
        <v/>
      </c>
      <c r="U632" s="39" t="str">
        <f t="shared" si="132"/>
        <v/>
      </c>
    </row>
    <row r="633" spans="2:21" ht="12.75" customHeight="1" x14ac:dyDescent="0.15">
      <c r="B633" s="15" t="str">
        <f t="shared" si="123"/>
        <v/>
      </c>
      <c r="C633" s="15" t="str">
        <f>IF(E633="","",INT((E633-SUM(MOD(DATE(YEAR(E633-MOD(E633-2,7)+3),1,2),{1E+99;7})*{1;-1})+5)/7))</f>
        <v/>
      </c>
      <c r="D633" s="16" t="str">
        <f t="shared" si="124"/>
        <v/>
      </c>
      <c r="E633" s="17"/>
      <c r="F633" s="18"/>
      <c r="G633" s="20" t="str">
        <f t="shared" si="125"/>
        <v/>
      </c>
      <c r="H633" s="18"/>
      <c r="I633" s="15" t="str">
        <f t="shared" si="126"/>
        <v/>
      </c>
      <c r="J633" s="19"/>
      <c r="K633" s="19"/>
      <c r="L633" s="20" t="str">
        <f t="shared" si="127"/>
        <v/>
      </c>
      <c r="M633" s="15" t="str">
        <f t="shared" si="128"/>
        <v/>
      </c>
      <c r="N633" s="113"/>
      <c r="O633" s="21"/>
      <c r="P633" s="21">
        <v>0</v>
      </c>
      <c r="Q633" s="22">
        <f t="shared" si="133"/>
        <v>0</v>
      </c>
      <c r="R633" s="22">
        <f t="shared" si="129"/>
        <v>0</v>
      </c>
      <c r="S633" s="39" t="str">
        <f t="shared" si="130"/>
        <v/>
      </c>
      <c r="T633" s="39" t="str">
        <f t="shared" si="131"/>
        <v/>
      </c>
      <c r="U633" s="39" t="str">
        <f t="shared" si="132"/>
        <v/>
      </c>
    </row>
    <row r="634" spans="2:21" ht="12.75" customHeight="1" x14ac:dyDescent="0.15">
      <c r="B634" s="15" t="str">
        <f t="shared" si="123"/>
        <v/>
      </c>
      <c r="C634" s="15" t="str">
        <f>IF(E634="","",INT((E634-SUM(MOD(DATE(YEAR(E634-MOD(E634-2,7)+3),1,2),{1E+99;7})*{1;-1})+5)/7))</f>
        <v/>
      </c>
      <c r="D634" s="16" t="str">
        <f t="shared" si="124"/>
        <v/>
      </c>
      <c r="E634" s="17"/>
      <c r="F634" s="18"/>
      <c r="G634" s="20" t="str">
        <f t="shared" si="125"/>
        <v/>
      </c>
      <c r="H634" s="18"/>
      <c r="I634" s="15" t="str">
        <f t="shared" si="126"/>
        <v/>
      </c>
      <c r="J634" s="19"/>
      <c r="K634" s="19"/>
      <c r="L634" s="20" t="str">
        <f t="shared" si="127"/>
        <v/>
      </c>
      <c r="M634" s="15" t="str">
        <f t="shared" si="128"/>
        <v/>
      </c>
      <c r="N634" s="113"/>
      <c r="O634" s="21"/>
      <c r="P634" s="21">
        <v>0</v>
      </c>
      <c r="Q634" s="22">
        <f t="shared" si="133"/>
        <v>0</v>
      </c>
      <c r="R634" s="22">
        <f t="shared" si="129"/>
        <v>0</v>
      </c>
      <c r="S634" s="39" t="str">
        <f t="shared" si="130"/>
        <v/>
      </c>
      <c r="T634" s="39" t="str">
        <f t="shared" si="131"/>
        <v/>
      </c>
      <c r="U634" s="39" t="str">
        <f t="shared" si="132"/>
        <v/>
      </c>
    </row>
    <row r="635" spans="2:21" ht="12.75" customHeight="1" x14ac:dyDescent="0.15">
      <c r="B635" s="15" t="str">
        <f t="shared" si="123"/>
        <v/>
      </c>
      <c r="C635" s="15" t="str">
        <f>IF(E635="","",INT((E635-SUM(MOD(DATE(YEAR(E635-MOD(E635-2,7)+3),1,2),{1E+99;7})*{1;-1})+5)/7))</f>
        <v/>
      </c>
      <c r="D635" s="16" t="str">
        <f t="shared" si="124"/>
        <v/>
      </c>
      <c r="E635" s="17"/>
      <c r="F635" s="18"/>
      <c r="G635" s="20" t="str">
        <f t="shared" si="125"/>
        <v/>
      </c>
      <c r="H635" s="18"/>
      <c r="I635" s="15" t="str">
        <f t="shared" si="126"/>
        <v/>
      </c>
      <c r="J635" s="19"/>
      <c r="K635" s="19"/>
      <c r="L635" s="20" t="str">
        <f t="shared" si="127"/>
        <v/>
      </c>
      <c r="M635" s="15" t="str">
        <f t="shared" si="128"/>
        <v/>
      </c>
      <c r="N635" s="113"/>
      <c r="O635" s="21"/>
      <c r="P635" s="21">
        <v>0</v>
      </c>
      <c r="Q635" s="22">
        <f t="shared" si="133"/>
        <v>0</v>
      </c>
      <c r="R635" s="22">
        <f t="shared" si="129"/>
        <v>0</v>
      </c>
      <c r="S635" s="39" t="str">
        <f t="shared" si="130"/>
        <v/>
      </c>
      <c r="T635" s="39" t="str">
        <f t="shared" si="131"/>
        <v/>
      </c>
      <c r="U635" s="39" t="str">
        <f t="shared" si="132"/>
        <v/>
      </c>
    </row>
    <row r="636" spans="2:21" ht="12.75" customHeight="1" x14ac:dyDescent="0.15">
      <c r="B636" s="15" t="str">
        <f t="shared" si="123"/>
        <v/>
      </c>
      <c r="C636" s="15" t="str">
        <f>IF(E636="","",INT((E636-SUM(MOD(DATE(YEAR(E636-MOD(E636-2,7)+3),1,2),{1E+99;7})*{1;-1})+5)/7))</f>
        <v/>
      </c>
      <c r="D636" s="16" t="str">
        <f t="shared" si="124"/>
        <v/>
      </c>
      <c r="E636" s="17"/>
      <c r="F636" s="18"/>
      <c r="G636" s="20" t="str">
        <f t="shared" si="125"/>
        <v/>
      </c>
      <c r="H636" s="18"/>
      <c r="I636" s="15" t="str">
        <f t="shared" si="126"/>
        <v/>
      </c>
      <c r="J636" s="19"/>
      <c r="K636" s="19"/>
      <c r="L636" s="20" t="str">
        <f t="shared" si="127"/>
        <v/>
      </c>
      <c r="M636" s="15" t="str">
        <f t="shared" si="128"/>
        <v/>
      </c>
      <c r="N636" s="113"/>
      <c r="O636" s="21"/>
      <c r="P636" s="21">
        <v>0</v>
      </c>
      <c r="Q636" s="22">
        <f t="shared" si="133"/>
        <v>0</v>
      </c>
      <c r="R636" s="22">
        <f t="shared" si="129"/>
        <v>0</v>
      </c>
      <c r="S636" s="39" t="str">
        <f t="shared" si="130"/>
        <v/>
      </c>
      <c r="T636" s="39" t="str">
        <f t="shared" si="131"/>
        <v/>
      </c>
      <c r="U636" s="39" t="str">
        <f t="shared" si="132"/>
        <v/>
      </c>
    </row>
    <row r="637" spans="2:21" ht="12.75" customHeight="1" x14ac:dyDescent="0.15">
      <c r="B637" s="15" t="str">
        <f t="shared" si="123"/>
        <v/>
      </c>
      <c r="C637" s="15" t="str">
        <f>IF(E637="","",INT((E637-SUM(MOD(DATE(YEAR(E637-MOD(E637-2,7)+3),1,2),{1E+99;7})*{1;-1})+5)/7))</f>
        <v/>
      </c>
      <c r="D637" s="16" t="str">
        <f t="shared" si="124"/>
        <v/>
      </c>
      <c r="E637" s="17"/>
      <c r="F637" s="18"/>
      <c r="G637" s="20" t="str">
        <f t="shared" si="125"/>
        <v/>
      </c>
      <c r="H637" s="18"/>
      <c r="I637" s="15" t="str">
        <f t="shared" si="126"/>
        <v/>
      </c>
      <c r="J637" s="19"/>
      <c r="K637" s="19"/>
      <c r="L637" s="20" t="str">
        <f t="shared" si="127"/>
        <v/>
      </c>
      <c r="M637" s="15" t="str">
        <f t="shared" si="128"/>
        <v/>
      </c>
      <c r="N637" s="113"/>
      <c r="O637" s="21"/>
      <c r="P637" s="21">
        <v>0</v>
      </c>
      <c r="Q637" s="22">
        <f t="shared" si="133"/>
        <v>0</v>
      </c>
      <c r="R637" s="22">
        <f t="shared" si="129"/>
        <v>0</v>
      </c>
      <c r="S637" s="39" t="str">
        <f t="shared" si="130"/>
        <v/>
      </c>
      <c r="T637" s="39" t="str">
        <f t="shared" si="131"/>
        <v/>
      </c>
      <c r="U637" s="39" t="str">
        <f t="shared" si="132"/>
        <v/>
      </c>
    </row>
    <row r="638" spans="2:21" ht="12.75" customHeight="1" x14ac:dyDescent="0.15">
      <c r="B638" s="15" t="str">
        <f t="shared" si="123"/>
        <v/>
      </c>
      <c r="C638" s="15" t="str">
        <f>IF(E638="","",INT((E638-SUM(MOD(DATE(YEAR(E638-MOD(E638-2,7)+3),1,2),{1E+99;7})*{1;-1})+5)/7))</f>
        <v/>
      </c>
      <c r="D638" s="16" t="str">
        <f t="shared" si="124"/>
        <v/>
      </c>
      <c r="E638" s="17"/>
      <c r="F638" s="18"/>
      <c r="G638" s="20" t="str">
        <f t="shared" si="125"/>
        <v/>
      </c>
      <c r="H638" s="18"/>
      <c r="I638" s="15" t="str">
        <f t="shared" si="126"/>
        <v/>
      </c>
      <c r="J638" s="19"/>
      <c r="K638" s="19"/>
      <c r="L638" s="20" t="str">
        <f t="shared" si="127"/>
        <v/>
      </c>
      <c r="M638" s="15" t="str">
        <f t="shared" si="128"/>
        <v/>
      </c>
      <c r="N638" s="113"/>
      <c r="O638" s="21"/>
      <c r="P638" s="21">
        <v>0</v>
      </c>
      <c r="Q638" s="22">
        <f t="shared" si="133"/>
        <v>0</v>
      </c>
      <c r="R638" s="22">
        <f t="shared" si="129"/>
        <v>0</v>
      </c>
      <c r="S638" s="39" t="str">
        <f t="shared" si="130"/>
        <v/>
      </c>
      <c r="T638" s="39" t="str">
        <f t="shared" si="131"/>
        <v/>
      </c>
      <c r="U638" s="39" t="str">
        <f t="shared" si="132"/>
        <v/>
      </c>
    </row>
    <row r="639" spans="2:21" ht="12.75" customHeight="1" x14ac:dyDescent="0.15">
      <c r="B639" s="15" t="str">
        <f t="shared" si="123"/>
        <v/>
      </c>
      <c r="C639" s="15" t="str">
        <f>IF(E639="","",INT((E639-SUM(MOD(DATE(YEAR(E639-MOD(E639-2,7)+3),1,2),{1E+99;7})*{1;-1})+5)/7))</f>
        <v/>
      </c>
      <c r="D639" s="16" t="str">
        <f t="shared" si="124"/>
        <v/>
      </c>
      <c r="E639" s="17"/>
      <c r="F639" s="18"/>
      <c r="G639" s="20" t="str">
        <f t="shared" si="125"/>
        <v/>
      </c>
      <c r="H639" s="18"/>
      <c r="I639" s="15" t="str">
        <f t="shared" si="126"/>
        <v/>
      </c>
      <c r="J639" s="19"/>
      <c r="K639" s="19"/>
      <c r="L639" s="20" t="str">
        <f t="shared" si="127"/>
        <v/>
      </c>
      <c r="M639" s="15" t="str">
        <f t="shared" si="128"/>
        <v/>
      </c>
      <c r="N639" s="113"/>
      <c r="O639" s="21"/>
      <c r="P639" s="21">
        <v>0</v>
      </c>
      <c r="Q639" s="22">
        <f t="shared" si="133"/>
        <v>0</v>
      </c>
      <c r="R639" s="22">
        <f t="shared" si="129"/>
        <v>0</v>
      </c>
      <c r="S639" s="39" t="str">
        <f t="shared" si="130"/>
        <v/>
      </c>
      <c r="T639" s="39" t="str">
        <f t="shared" si="131"/>
        <v/>
      </c>
      <c r="U639" s="39" t="str">
        <f t="shared" si="132"/>
        <v/>
      </c>
    </row>
    <row r="640" spans="2:21" ht="12.75" customHeight="1" x14ac:dyDescent="0.15">
      <c r="B640" s="15" t="str">
        <f t="shared" si="123"/>
        <v/>
      </c>
      <c r="C640" s="15" t="str">
        <f>IF(E640="","",INT((E640-SUM(MOD(DATE(YEAR(E640-MOD(E640-2,7)+3),1,2),{1E+99;7})*{1;-1})+5)/7))</f>
        <v/>
      </c>
      <c r="D640" s="16" t="str">
        <f t="shared" si="124"/>
        <v/>
      </c>
      <c r="E640" s="17"/>
      <c r="F640" s="18"/>
      <c r="G640" s="20" t="str">
        <f t="shared" si="125"/>
        <v/>
      </c>
      <c r="H640" s="18"/>
      <c r="I640" s="15" t="str">
        <f t="shared" si="126"/>
        <v/>
      </c>
      <c r="J640" s="19"/>
      <c r="K640" s="19"/>
      <c r="L640" s="20" t="str">
        <f t="shared" si="127"/>
        <v/>
      </c>
      <c r="M640" s="15" t="str">
        <f t="shared" si="128"/>
        <v/>
      </c>
      <c r="N640" s="113"/>
      <c r="O640" s="21"/>
      <c r="P640" s="21">
        <v>0</v>
      </c>
      <c r="Q640" s="22">
        <f t="shared" si="133"/>
        <v>0</v>
      </c>
      <c r="R640" s="22">
        <f t="shared" si="129"/>
        <v>0</v>
      </c>
      <c r="S640" s="39" t="str">
        <f t="shared" si="130"/>
        <v/>
      </c>
      <c r="T640" s="39" t="str">
        <f t="shared" si="131"/>
        <v/>
      </c>
      <c r="U640" s="39" t="str">
        <f t="shared" si="132"/>
        <v/>
      </c>
    </row>
    <row r="641" spans="2:21" ht="12.75" customHeight="1" x14ac:dyDescent="0.15">
      <c r="B641" s="15" t="str">
        <f t="shared" si="123"/>
        <v/>
      </c>
      <c r="C641" s="15" t="str">
        <f>IF(E641="","",INT((E641-SUM(MOD(DATE(YEAR(E641-MOD(E641-2,7)+3),1,2),{1E+99;7})*{1;-1})+5)/7))</f>
        <v/>
      </c>
      <c r="D641" s="16" t="str">
        <f t="shared" si="124"/>
        <v/>
      </c>
      <c r="E641" s="17"/>
      <c r="F641" s="18"/>
      <c r="G641" s="20" t="str">
        <f t="shared" si="125"/>
        <v/>
      </c>
      <c r="H641" s="18"/>
      <c r="I641" s="15" t="str">
        <f t="shared" si="126"/>
        <v/>
      </c>
      <c r="J641" s="19"/>
      <c r="K641" s="19"/>
      <c r="L641" s="20" t="str">
        <f t="shared" si="127"/>
        <v/>
      </c>
      <c r="M641" s="15" t="str">
        <f t="shared" si="128"/>
        <v/>
      </c>
      <c r="N641" s="113"/>
      <c r="O641" s="21"/>
      <c r="P641" s="21">
        <v>0</v>
      </c>
      <c r="Q641" s="22">
        <f t="shared" si="133"/>
        <v>0</v>
      </c>
      <c r="R641" s="22">
        <f t="shared" si="129"/>
        <v>0</v>
      </c>
      <c r="S641" s="39" t="str">
        <f t="shared" si="130"/>
        <v/>
      </c>
      <c r="T641" s="39" t="str">
        <f t="shared" si="131"/>
        <v/>
      </c>
      <c r="U641" s="39" t="str">
        <f t="shared" si="132"/>
        <v/>
      </c>
    </row>
    <row r="642" spans="2:21" ht="12.75" customHeight="1" x14ac:dyDescent="0.15">
      <c r="B642" s="15" t="str">
        <f t="shared" si="123"/>
        <v/>
      </c>
      <c r="C642" s="15" t="str">
        <f>IF(E642="","",INT((E642-SUM(MOD(DATE(YEAR(E642-MOD(E642-2,7)+3),1,2),{1E+99;7})*{1;-1})+5)/7))</f>
        <v/>
      </c>
      <c r="D642" s="16" t="str">
        <f t="shared" si="124"/>
        <v/>
      </c>
      <c r="E642" s="17"/>
      <c r="F642" s="18"/>
      <c r="G642" s="20" t="str">
        <f t="shared" si="125"/>
        <v/>
      </c>
      <c r="H642" s="18"/>
      <c r="I642" s="15" t="str">
        <f t="shared" si="126"/>
        <v/>
      </c>
      <c r="J642" s="19"/>
      <c r="K642" s="19"/>
      <c r="L642" s="20" t="str">
        <f t="shared" si="127"/>
        <v/>
      </c>
      <c r="M642" s="15" t="str">
        <f t="shared" si="128"/>
        <v/>
      </c>
      <c r="N642" s="113"/>
      <c r="O642" s="21"/>
      <c r="P642" s="21">
        <v>0</v>
      </c>
      <c r="Q642" s="22">
        <f t="shared" si="133"/>
        <v>0</v>
      </c>
      <c r="R642" s="22">
        <f t="shared" si="129"/>
        <v>0</v>
      </c>
      <c r="S642" s="39" t="str">
        <f t="shared" si="130"/>
        <v/>
      </c>
      <c r="T642" s="39" t="str">
        <f t="shared" si="131"/>
        <v/>
      </c>
      <c r="U642" s="39" t="str">
        <f t="shared" si="132"/>
        <v/>
      </c>
    </row>
    <row r="643" spans="2:21" ht="12.75" customHeight="1" x14ac:dyDescent="0.15">
      <c r="B643" s="15" t="str">
        <f t="shared" si="123"/>
        <v/>
      </c>
      <c r="C643" s="15" t="str">
        <f>IF(E643="","",INT((E643-SUM(MOD(DATE(YEAR(E643-MOD(E643-2,7)+3),1,2),{1E+99;7})*{1;-1})+5)/7))</f>
        <v/>
      </c>
      <c r="D643" s="16" t="str">
        <f t="shared" si="124"/>
        <v/>
      </c>
      <c r="E643" s="17"/>
      <c r="F643" s="18"/>
      <c r="G643" s="20" t="str">
        <f t="shared" si="125"/>
        <v/>
      </c>
      <c r="H643" s="18"/>
      <c r="I643" s="15" t="str">
        <f t="shared" si="126"/>
        <v/>
      </c>
      <c r="J643" s="19"/>
      <c r="K643" s="19"/>
      <c r="L643" s="20" t="str">
        <f t="shared" si="127"/>
        <v/>
      </c>
      <c r="M643" s="15" t="str">
        <f t="shared" si="128"/>
        <v/>
      </c>
      <c r="N643" s="113"/>
      <c r="O643" s="21"/>
      <c r="P643" s="21">
        <v>0</v>
      </c>
      <c r="Q643" s="22">
        <f t="shared" si="133"/>
        <v>0</v>
      </c>
      <c r="R643" s="22">
        <f t="shared" si="129"/>
        <v>0</v>
      </c>
      <c r="S643" s="39" t="str">
        <f t="shared" si="130"/>
        <v/>
      </c>
      <c r="T643" s="39" t="str">
        <f t="shared" si="131"/>
        <v/>
      </c>
      <c r="U643" s="39" t="str">
        <f t="shared" si="132"/>
        <v/>
      </c>
    </row>
    <row r="644" spans="2:21" ht="12.75" customHeight="1" x14ac:dyDescent="0.15">
      <c r="B644" s="15" t="str">
        <f t="shared" si="123"/>
        <v/>
      </c>
      <c r="C644" s="15" t="str">
        <f>IF(E644="","",INT((E644-SUM(MOD(DATE(YEAR(E644-MOD(E644-2,7)+3),1,2),{1E+99;7})*{1;-1})+5)/7))</f>
        <v/>
      </c>
      <c r="D644" s="16" t="str">
        <f t="shared" si="124"/>
        <v/>
      </c>
      <c r="E644" s="17"/>
      <c r="F644" s="18"/>
      <c r="G644" s="20" t="str">
        <f t="shared" si="125"/>
        <v/>
      </c>
      <c r="H644" s="18"/>
      <c r="I644" s="15" t="str">
        <f t="shared" si="126"/>
        <v/>
      </c>
      <c r="J644" s="19"/>
      <c r="K644" s="19"/>
      <c r="L644" s="20" t="str">
        <f t="shared" si="127"/>
        <v/>
      </c>
      <c r="M644" s="15" t="str">
        <f t="shared" si="128"/>
        <v/>
      </c>
      <c r="N644" s="113"/>
      <c r="O644" s="21"/>
      <c r="P644" s="21">
        <v>0</v>
      </c>
      <c r="Q644" s="22">
        <f t="shared" si="133"/>
        <v>0</v>
      </c>
      <c r="R644" s="22">
        <f t="shared" si="129"/>
        <v>0</v>
      </c>
      <c r="S644" s="39" t="str">
        <f t="shared" si="130"/>
        <v/>
      </c>
      <c r="T644" s="39" t="str">
        <f t="shared" si="131"/>
        <v/>
      </c>
      <c r="U644" s="39" t="str">
        <f t="shared" si="132"/>
        <v/>
      </c>
    </row>
    <row r="645" spans="2:21" ht="12.75" customHeight="1" x14ac:dyDescent="0.15">
      <c r="B645" s="15" t="str">
        <f t="shared" si="123"/>
        <v/>
      </c>
      <c r="C645" s="15" t="str">
        <f>IF(E645="","",INT((E645-SUM(MOD(DATE(YEAR(E645-MOD(E645-2,7)+3),1,2),{1E+99;7})*{1;-1})+5)/7))</f>
        <v/>
      </c>
      <c r="D645" s="16" t="str">
        <f t="shared" si="124"/>
        <v/>
      </c>
      <c r="E645" s="17"/>
      <c r="F645" s="18"/>
      <c r="G645" s="20" t="str">
        <f t="shared" si="125"/>
        <v/>
      </c>
      <c r="H645" s="18"/>
      <c r="I645" s="15" t="str">
        <f t="shared" si="126"/>
        <v/>
      </c>
      <c r="J645" s="19"/>
      <c r="K645" s="19"/>
      <c r="L645" s="20" t="str">
        <f t="shared" si="127"/>
        <v/>
      </c>
      <c r="M645" s="15" t="str">
        <f t="shared" si="128"/>
        <v/>
      </c>
      <c r="N645" s="113"/>
      <c r="O645" s="21"/>
      <c r="P645" s="21">
        <v>0</v>
      </c>
      <c r="Q645" s="22">
        <f t="shared" si="133"/>
        <v>0</v>
      </c>
      <c r="R645" s="22">
        <f t="shared" si="129"/>
        <v>0</v>
      </c>
      <c r="S645" s="39" t="str">
        <f t="shared" si="130"/>
        <v/>
      </c>
      <c r="T645" s="39" t="str">
        <f t="shared" si="131"/>
        <v/>
      </c>
      <c r="U645" s="39" t="str">
        <f t="shared" si="132"/>
        <v/>
      </c>
    </row>
    <row r="646" spans="2:21" ht="12.75" customHeight="1" x14ac:dyDescent="0.15">
      <c r="B646" s="15" t="str">
        <f t="shared" si="123"/>
        <v/>
      </c>
      <c r="C646" s="15" t="str">
        <f>IF(E646="","",INT((E646-SUM(MOD(DATE(YEAR(E646-MOD(E646-2,7)+3),1,2),{1E+99;7})*{1;-1})+5)/7))</f>
        <v/>
      </c>
      <c r="D646" s="16" t="str">
        <f t="shared" si="124"/>
        <v/>
      </c>
      <c r="E646" s="17"/>
      <c r="F646" s="18"/>
      <c r="G646" s="20" t="str">
        <f t="shared" si="125"/>
        <v/>
      </c>
      <c r="H646" s="18"/>
      <c r="I646" s="15" t="str">
        <f t="shared" si="126"/>
        <v/>
      </c>
      <c r="J646" s="19"/>
      <c r="K646" s="19"/>
      <c r="L646" s="20" t="str">
        <f t="shared" si="127"/>
        <v/>
      </c>
      <c r="M646" s="15" t="str">
        <f t="shared" si="128"/>
        <v/>
      </c>
      <c r="N646" s="113"/>
      <c r="O646" s="21"/>
      <c r="P646" s="21">
        <v>0</v>
      </c>
      <c r="Q646" s="22">
        <f t="shared" si="133"/>
        <v>0</v>
      </c>
      <c r="R646" s="22">
        <f t="shared" si="129"/>
        <v>0</v>
      </c>
      <c r="S646" s="39" t="str">
        <f t="shared" si="130"/>
        <v/>
      </c>
      <c r="T646" s="39" t="str">
        <f t="shared" si="131"/>
        <v/>
      </c>
      <c r="U646" s="39" t="str">
        <f t="shared" si="132"/>
        <v/>
      </c>
    </row>
    <row r="647" spans="2:21" ht="12.75" customHeight="1" x14ac:dyDescent="0.15">
      <c r="B647" s="15" t="str">
        <f t="shared" si="123"/>
        <v/>
      </c>
      <c r="C647" s="15" t="str">
        <f>IF(E647="","",INT((E647-SUM(MOD(DATE(YEAR(E647-MOD(E647-2,7)+3),1,2),{1E+99;7})*{1;-1})+5)/7))</f>
        <v/>
      </c>
      <c r="D647" s="16" t="str">
        <f t="shared" si="124"/>
        <v/>
      </c>
      <c r="E647" s="17"/>
      <c r="F647" s="18"/>
      <c r="G647" s="20" t="str">
        <f t="shared" si="125"/>
        <v/>
      </c>
      <c r="H647" s="18"/>
      <c r="I647" s="15" t="str">
        <f t="shared" si="126"/>
        <v/>
      </c>
      <c r="J647" s="19"/>
      <c r="K647" s="19"/>
      <c r="L647" s="20" t="str">
        <f t="shared" si="127"/>
        <v/>
      </c>
      <c r="M647" s="15" t="str">
        <f t="shared" si="128"/>
        <v/>
      </c>
      <c r="N647" s="113"/>
      <c r="O647" s="21"/>
      <c r="P647" s="21">
        <v>0</v>
      </c>
      <c r="Q647" s="22">
        <f t="shared" si="133"/>
        <v>0</v>
      </c>
      <c r="R647" s="22">
        <f t="shared" si="129"/>
        <v>0</v>
      </c>
      <c r="S647" s="39" t="str">
        <f t="shared" si="130"/>
        <v/>
      </c>
      <c r="T647" s="39" t="str">
        <f t="shared" si="131"/>
        <v/>
      </c>
      <c r="U647" s="39" t="str">
        <f t="shared" si="132"/>
        <v/>
      </c>
    </row>
    <row r="648" spans="2:21" ht="12.75" customHeight="1" x14ac:dyDescent="0.15">
      <c r="B648" s="15" t="str">
        <f t="shared" si="123"/>
        <v/>
      </c>
      <c r="C648" s="15" t="str">
        <f>IF(E648="","",INT((E648-SUM(MOD(DATE(YEAR(E648-MOD(E648-2,7)+3),1,2),{1E+99;7})*{1;-1})+5)/7))</f>
        <v/>
      </c>
      <c r="D648" s="16" t="str">
        <f t="shared" si="124"/>
        <v/>
      </c>
      <c r="E648" s="17"/>
      <c r="F648" s="18"/>
      <c r="G648" s="20" t="str">
        <f t="shared" si="125"/>
        <v/>
      </c>
      <c r="H648" s="18"/>
      <c r="I648" s="15" t="str">
        <f t="shared" si="126"/>
        <v/>
      </c>
      <c r="J648" s="19"/>
      <c r="K648" s="19"/>
      <c r="L648" s="20" t="str">
        <f t="shared" si="127"/>
        <v/>
      </c>
      <c r="M648" s="15" t="str">
        <f t="shared" si="128"/>
        <v/>
      </c>
      <c r="N648" s="113"/>
      <c r="O648" s="21"/>
      <c r="P648" s="21">
        <v>0</v>
      </c>
      <c r="Q648" s="22">
        <f t="shared" si="133"/>
        <v>0</v>
      </c>
      <c r="R648" s="22">
        <f t="shared" si="129"/>
        <v>0</v>
      </c>
      <c r="S648" s="39" t="str">
        <f t="shared" si="130"/>
        <v/>
      </c>
      <c r="T648" s="39" t="str">
        <f t="shared" si="131"/>
        <v/>
      </c>
      <c r="U648" s="39" t="str">
        <f t="shared" si="132"/>
        <v/>
      </c>
    </row>
    <row r="649" spans="2:21" ht="12.75" customHeight="1" x14ac:dyDescent="0.15">
      <c r="B649" s="15" t="str">
        <f t="shared" si="123"/>
        <v/>
      </c>
      <c r="C649" s="15" t="str">
        <f>IF(E649="","",INT((E649-SUM(MOD(DATE(YEAR(E649-MOD(E649-2,7)+3),1,2),{1E+99;7})*{1;-1})+5)/7))</f>
        <v/>
      </c>
      <c r="D649" s="16" t="str">
        <f t="shared" si="124"/>
        <v/>
      </c>
      <c r="E649" s="17"/>
      <c r="F649" s="18"/>
      <c r="G649" s="20" t="str">
        <f t="shared" si="125"/>
        <v/>
      </c>
      <c r="H649" s="18"/>
      <c r="I649" s="15" t="str">
        <f t="shared" si="126"/>
        <v/>
      </c>
      <c r="J649" s="19"/>
      <c r="K649" s="19"/>
      <c r="L649" s="20" t="str">
        <f t="shared" si="127"/>
        <v/>
      </c>
      <c r="M649" s="15" t="str">
        <f t="shared" si="128"/>
        <v/>
      </c>
      <c r="N649" s="113"/>
      <c r="O649" s="21"/>
      <c r="P649" s="21">
        <v>0</v>
      </c>
      <c r="Q649" s="22">
        <f t="shared" si="133"/>
        <v>0</v>
      </c>
      <c r="R649" s="22">
        <f t="shared" si="129"/>
        <v>0</v>
      </c>
      <c r="S649" s="39" t="str">
        <f t="shared" si="130"/>
        <v/>
      </c>
      <c r="T649" s="39" t="str">
        <f t="shared" si="131"/>
        <v/>
      </c>
      <c r="U649" s="39" t="str">
        <f t="shared" si="132"/>
        <v/>
      </c>
    </row>
    <row r="650" spans="2:21" ht="12.75" customHeight="1" x14ac:dyDescent="0.15">
      <c r="B650" s="15" t="str">
        <f t="shared" si="123"/>
        <v/>
      </c>
      <c r="C650" s="15" t="str">
        <f>IF(E650="","",INT((E650-SUM(MOD(DATE(YEAR(E650-MOD(E650-2,7)+3),1,2),{1E+99;7})*{1;-1})+5)/7))</f>
        <v/>
      </c>
      <c r="D650" s="16" t="str">
        <f t="shared" si="124"/>
        <v/>
      </c>
      <c r="E650" s="17"/>
      <c r="F650" s="18"/>
      <c r="G650" s="20" t="str">
        <f t="shared" si="125"/>
        <v/>
      </c>
      <c r="H650" s="18"/>
      <c r="I650" s="15" t="str">
        <f t="shared" si="126"/>
        <v/>
      </c>
      <c r="J650" s="19"/>
      <c r="K650" s="19"/>
      <c r="L650" s="20" t="str">
        <f t="shared" si="127"/>
        <v/>
      </c>
      <c r="M650" s="15" t="str">
        <f t="shared" si="128"/>
        <v/>
      </c>
      <c r="N650" s="113"/>
      <c r="O650" s="21"/>
      <c r="P650" s="21">
        <v>0</v>
      </c>
      <c r="Q650" s="22">
        <f t="shared" si="133"/>
        <v>0</v>
      </c>
      <c r="R650" s="22">
        <f t="shared" si="129"/>
        <v>0</v>
      </c>
      <c r="S650" s="39" t="str">
        <f t="shared" si="130"/>
        <v/>
      </c>
      <c r="T650" s="39" t="str">
        <f t="shared" si="131"/>
        <v/>
      </c>
      <c r="U650" s="39" t="str">
        <f t="shared" si="132"/>
        <v/>
      </c>
    </row>
    <row r="651" spans="2:21" ht="12.75" customHeight="1" x14ac:dyDescent="0.15">
      <c r="B651" s="15" t="str">
        <f t="shared" si="123"/>
        <v/>
      </c>
      <c r="C651" s="15" t="str">
        <f>IF(E651="","",INT((E651-SUM(MOD(DATE(YEAR(E651-MOD(E651-2,7)+3),1,2),{1E+99;7})*{1;-1})+5)/7))</f>
        <v/>
      </c>
      <c r="D651" s="16" t="str">
        <f t="shared" si="124"/>
        <v/>
      </c>
      <c r="E651" s="17"/>
      <c r="F651" s="18"/>
      <c r="G651" s="20" t="str">
        <f t="shared" si="125"/>
        <v/>
      </c>
      <c r="H651" s="18"/>
      <c r="I651" s="15" t="str">
        <f t="shared" si="126"/>
        <v/>
      </c>
      <c r="J651" s="19"/>
      <c r="K651" s="19"/>
      <c r="L651" s="20" t="str">
        <f t="shared" si="127"/>
        <v/>
      </c>
      <c r="M651" s="15" t="str">
        <f t="shared" si="128"/>
        <v/>
      </c>
      <c r="N651" s="113"/>
      <c r="O651" s="21"/>
      <c r="P651" s="21">
        <v>0</v>
      </c>
      <c r="Q651" s="22">
        <f t="shared" si="133"/>
        <v>0</v>
      </c>
      <c r="R651" s="22">
        <f t="shared" si="129"/>
        <v>0</v>
      </c>
      <c r="S651" s="39" t="str">
        <f t="shared" si="130"/>
        <v/>
      </c>
      <c r="T651" s="39" t="str">
        <f t="shared" si="131"/>
        <v/>
      </c>
      <c r="U651" s="39" t="str">
        <f t="shared" si="132"/>
        <v/>
      </c>
    </row>
    <row r="652" spans="2:21" ht="12.75" customHeight="1" x14ac:dyDescent="0.15">
      <c r="B652" s="15" t="str">
        <f t="shared" ref="B652:B715" si="134">IF(E652="","",MONTH(E652))</f>
        <v/>
      </c>
      <c r="C652" s="15" t="str">
        <f>IF(E652="","",INT((E652-SUM(MOD(DATE(YEAR(E652-MOD(E652-2,7)+3),1,2),{1E+99;7})*{1;-1})+5)/7))</f>
        <v/>
      </c>
      <c r="D652" s="16" t="str">
        <f t="shared" ref="D652:D715" si="135">IF(E652="","",E652)</f>
        <v/>
      </c>
      <c r="E652" s="17"/>
      <c r="F652" s="18"/>
      <c r="G652" s="20" t="str">
        <f t="shared" ref="G652:G715" si="136">IF(ISERROR(VLOOKUP(F652,TabelKlanten,2,FALSE)),"",VLOOKUP(F652,TabelKlanten,2,FALSE))</f>
        <v/>
      </c>
      <c r="H652" s="18"/>
      <c r="I652" s="15" t="str">
        <f t="shared" ref="I652:I715" si="137">IF(ISERROR(VLOOKUP(H652,TabelProjecten,2,FALSE)),"",VLOOKUP(H652,TabelProjecten,2,FALSE))</f>
        <v/>
      </c>
      <c r="J652" s="19"/>
      <c r="K652" s="19"/>
      <c r="L652" s="20" t="str">
        <f t="shared" ref="L652:L715" si="138">IF(ISERROR(VLOOKUP(K652,UrenTabel,3,FALSE)),"",VLOOKUP(K652,UrenTabel,3,FALSE))</f>
        <v/>
      </c>
      <c r="M652" s="15" t="str">
        <f t="shared" ref="M652:M715" si="139">IF(ISERROR(VLOOKUP(K652,UrenTabel,2,FALSE)),"",VLOOKUP(K652,UrenTabel,2,FALSE))</f>
        <v/>
      </c>
      <c r="N652" s="113"/>
      <c r="O652" s="21"/>
      <c r="P652" s="21">
        <v>0</v>
      </c>
      <c r="Q652" s="22">
        <f t="shared" si="133"/>
        <v>0</v>
      </c>
      <c r="R652" s="22">
        <f t="shared" si="129"/>
        <v>0</v>
      </c>
      <c r="S652" s="39" t="str">
        <f t="shared" si="130"/>
        <v/>
      </c>
      <c r="T652" s="39" t="str">
        <f t="shared" si="131"/>
        <v/>
      </c>
      <c r="U652" s="39" t="str">
        <f t="shared" si="132"/>
        <v/>
      </c>
    </row>
    <row r="653" spans="2:21" ht="12.75" customHeight="1" x14ac:dyDescent="0.15">
      <c r="B653" s="15" t="str">
        <f t="shared" si="134"/>
        <v/>
      </c>
      <c r="C653" s="15" t="str">
        <f>IF(E653="","",INT((E653-SUM(MOD(DATE(YEAR(E653-MOD(E653-2,7)+3),1,2),{1E+99;7})*{1;-1})+5)/7))</f>
        <v/>
      </c>
      <c r="D653" s="16" t="str">
        <f t="shared" si="135"/>
        <v/>
      </c>
      <c r="E653" s="17"/>
      <c r="F653" s="18"/>
      <c r="G653" s="20" t="str">
        <f t="shared" si="136"/>
        <v/>
      </c>
      <c r="H653" s="18"/>
      <c r="I653" s="15" t="str">
        <f t="shared" si="137"/>
        <v/>
      </c>
      <c r="J653" s="19"/>
      <c r="K653" s="19"/>
      <c r="L653" s="20" t="str">
        <f t="shared" si="138"/>
        <v/>
      </c>
      <c r="M653" s="15" t="str">
        <f t="shared" si="139"/>
        <v/>
      </c>
      <c r="N653" s="113"/>
      <c r="O653" s="21"/>
      <c r="P653" s="21">
        <v>0</v>
      </c>
      <c r="Q653" s="22">
        <f t="shared" si="133"/>
        <v>0</v>
      </c>
      <c r="R653" s="22">
        <f t="shared" si="129"/>
        <v>0</v>
      </c>
      <c r="S653" s="39" t="str">
        <f t="shared" si="130"/>
        <v/>
      </c>
      <c r="T653" s="39" t="str">
        <f t="shared" si="131"/>
        <v/>
      </c>
      <c r="U653" s="39" t="str">
        <f t="shared" si="132"/>
        <v/>
      </c>
    </row>
    <row r="654" spans="2:21" ht="12.75" customHeight="1" x14ac:dyDescent="0.15">
      <c r="B654" s="15" t="str">
        <f t="shared" si="134"/>
        <v/>
      </c>
      <c r="C654" s="15" t="str">
        <f>IF(E654="","",INT((E654-SUM(MOD(DATE(YEAR(E654-MOD(E654-2,7)+3),1,2),{1E+99;7})*{1;-1})+5)/7))</f>
        <v/>
      </c>
      <c r="D654" s="16" t="str">
        <f t="shared" si="135"/>
        <v/>
      </c>
      <c r="E654" s="17"/>
      <c r="F654" s="18"/>
      <c r="G654" s="20" t="str">
        <f t="shared" si="136"/>
        <v/>
      </c>
      <c r="H654" s="18"/>
      <c r="I654" s="15" t="str">
        <f t="shared" si="137"/>
        <v/>
      </c>
      <c r="J654" s="19"/>
      <c r="K654" s="19"/>
      <c r="L654" s="20" t="str">
        <f t="shared" si="138"/>
        <v/>
      </c>
      <c r="M654" s="15" t="str">
        <f t="shared" si="139"/>
        <v/>
      </c>
      <c r="N654" s="113"/>
      <c r="O654" s="21"/>
      <c r="P654" s="21">
        <v>0</v>
      </c>
      <c r="Q654" s="22">
        <f t="shared" si="133"/>
        <v>0</v>
      </c>
      <c r="R654" s="22">
        <f t="shared" si="129"/>
        <v>0</v>
      </c>
      <c r="S654" s="39" t="str">
        <f t="shared" si="130"/>
        <v/>
      </c>
      <c r="T654" s="39" t="str">
        <f t="shared" si="131"/>
        <v/>
      </c>
      <c r="U654" s="39" t="str">
        <f t="shared" si="132"/>
        <v/>
      </c>
    </row>
    <row r="655" spans="2:21" ht="12.75" customHeight="1" x14ac:dyDescent="0.15">
      <c r="B655" s="15" t="str">
        <f t="shared" si="134"/>
        <v/>
      </c>
      <c r="C655" s="15" t="str">
        <f>IF(E655="","",INT((E655-SUM(MOD(DATE(YEAR(E655-MOD(E655-2,7)+3),1,2),{1E+99;7})*{1;-1})+5)/7))</f>
        <v/>
      </c>
      <c r="D655" s="16" t="str">
        <f t="shared" si="135"/>
        <v/>
      </c>
      <c r="E655" s="17"/>
      <c r="F655" s="18"/>
      <c r="G655" s="20" t="str">
        <f t="shared" si="136"/>
        <v/>
      </c>
      <c r="H655" s="18"/>
      <c r="I655" s="15" t="str">
        <f t="shared" si="137"/>
        <v/>
      </c>
      <c r="J655" s="19"/>
      <c r="K655" s="19"/>
      <c r="L655" s="20" t="str">
        <f t="shared" si="138"/>
        <v/>
      </c>
      <c r="M655" s="15" t="str">
        <f t="shared" si="139"/>
        <v/>
      </c>
      <c r="N655" s="113"/>
      <c r="O655" s="21"/>
      <c r="P655" s="21">
        <v>0</v>
      </c>
      <c r="Q655" s="22">
        <f t="shared" si="133"/>
        <v>0</v>
      </c>
      <c r="R655" s="22">
        <f t="shared" si="129"/>
        <v>0</v>
      </c>
      <c r="S655" s="39" t="str">
        <f t="shared" si="130"/>
        <v/>
      </c>
      <c r="T655" s="39" t="str">
        <f t="shared" si="131"/>
        <v/>
      </c>
      <c r="U655" s="39" t="str">
        <f t="shared" si="132"/>
        <v/>
      </c>
    </row>
    <row r="656" spans="2:21" ht="12.75" customHeight="1" x14ac:dyDescent="0.15">
      <c r="B656" s="15" t="str">
        <f t="shared" si="134"/>
        <v/>
      </c>
      <c r="C656" s="15" t="str">
        <f>IF(E656="","",INT((E656-SUM(MOD(DATE(YEAR(E656-MOD(E656-2,7)+3),1,2),{1E+99;7})*{1;-1})+5)/7))</f>
        <v/>
      </c>
      <c r="D656" s="16" t="str">
        <f t="shared" si="135"/>
        <v/>
      </c>
      <c r="E656" s="17"/>
      <c r="F656" s="18"/>
      <c r="G656" s="20" t="str">
        <f t="shared" si="136"/>
        <v/>
      </c>
      <c r="H656" s="18"/>
      <c r="I656" s="15" t="str">
        <f t="shared" si="137"/>
        <v/>
      </c>
      <c r="J656" s="19"/>
      <c r="K656" s="19"/>
      <c r="L656" s="20" t="str">
        <f t="shared" si="138"/>
        <v/>
      </c>
      <c r="M656" s="15" t="str">
        <f t="shared" si="139"/>
        <v/>
      </c>
      <c r="N656" s="113"/>
      <c r="O656" s="21"/>
      <c r="P656" s="21">
        <v>0</v>
      </c>
      <c r="Q656" s="22">
        <f t="shared" si="133"/>
        <v>0</v>
      </c>
      <c r="R656" s="22">
        <f t="shared" si="129"/>
        <v>0</v>
      </c>
      <c r="S656" s="39" t="str">
        <f t="shared" si="130"/>
        <v/>
      </c>
      <c r="T656" s="39" t="str">
        <f t="shared" si="131"/>
        <v/>
      </c>
      <c r="U656" s="39" t="str">
        <f t="shared" si="132"/>
        <v/>
      </c>
    </row>
    <row r="657" spans="2:21" ht="12.75" customHeight="1" x14ac:dyDescent="0.15">
      <c r="B657" s="15" t="str">
        <f t="shared" si="134"/>
        <v/>
      </c>
      <c r="C657" s="15" t="str">
        <f>IF(E657="","",INT((E657-SUM(MOD(DATE(YEAR(E657-MOD(E657-2,7)+3),1,2),{1E+99;7})*{1;-1})+5)/7))</f>
        <v/>
      </c>
      <c r="D657" s="16" t="str">
        <f t="shared" si="135"/>
        <v/>
      </c>
      <c r="E657" s="17"/>
      <c r="F657" s="18"/>
      <c r="G657" s="20" t="str">
        <f t="shared" si="136"/>
        <v/>
      </c>
      <c r="H657" s="18"/>
      <c r="I657" s="15" t="str">
        <f t="shared" si="137"/>
        <v/>
      </c>
      <c r="J657" s="19"/>
      <c r="K657" s="19"/>
      <c r="L657" s="20" t="str">
        <f t="shared" si="138"/>
        <v/>
      </c>
      <c r="M657" s="15" t="str">
        <f t="shared" si="139"/>
        <v/>
      </c>
      <c r="N657" s="113"/>
      <c r="O657" s="21"/>
      <c r="P657" s="21">
        <v>0</v>
      </c>
      <c r="Q657" s="22">
        <f t="shared" si="133"/>
        <v>0</v>
      </c>
      <c r="R657" s="22">
        <f t="shared" si="129"/>
        <v>0</v>
      </c>
      <c r="S657" s="39" t="str">
        <f t="shared" si="130"/>
        <v/>
      </c>
      <c r="T657" s="39" t="str">
        <f t="shared" si="131"/>
        <v/>
      </c>
      <c r="U657" s="39" t="str">
        <f t="shared" si="132"/>
        <v/>
      </c>
    </row>
    <row r="658" spans="2:21" ht="12.75" customHeight="1" x14ac:dyDescent="0.15">
      <c r="B658" s="15" t="str">
        <f t="shared" si="134"/>
        <v/>
      </c>
      <c r="C658" s="15" t="str">
        <f>IF(E658="","",INT((E658-SUM(MOD(DATE(YEAR(E658-MOD(E658-2,7)+3),1,2),{1E+99;7})*{1;-1})+5)/7))</f>
        <v/>
      </c>
      <c r="D658" s="16" t="str">
        <f t="shared" si="135"/>
        <v/>
      </c>
      <c r="E658" s="17"/>
      <c r="F658" s="18"/>
      <c r="G658" s="20" t="str">
        <f t="shared" si="136"/>
        <v/>
      </c>
      <c r="H658" s="18"/>
      <c r="I658" s="15" t="str">
        <f t="shared" si="137"/>
        <v/>
      </c>
      <c r="J658" s="19"/>
      <c r="K658" s="19"/>
      <c r="L658" s="20" t="str">
        <f t="shared" si="138"/>
        <v/>
      </c>
      <c r="M658" s="15" t="str">
        <f t="shared" si="139"/>
        <v/>
      </c>
      <c r="N658" s="113"/>
      <c r="O658" s="21"/>
      <c r="P658" s="21">
        <v>0</v>
      </c>
      <c r="Q658" s="22">
        <f t="shared" si="133"/>
        <v>0</v>
      </c>
      <c r="R658" s="22">
        <f t="shared" si="129"/>
        <v>0</v>
      </c>
      <c r="S658" s="39" t="str">
        <f t="shared" si="130"/>
        <v/>
      </c>
      <c r="T658" s="39" t="str">
        <f t="shared" si="131"/>
        <v/>
      </c>
      <c r="U658" s="39" t="str">
        <f t="shared" si="132"/>
        <v/>
      </c>
    </row>
    <row r="659" spans="2:21" ht="12.75" customHeight="1" x14ac:dyDescent="0.15">
      <c r="B659" s="15" t="str">
        <f t="shared" si="134"/>
        <v/>
      </c>
      <c r="C659" s="15" t="str">
        <f>IF(E659="","",INT((E659-SUM(MOD(DATE(YEAR(E659-MOD(E659-2,7)+3),1,2),{1E+99;7})*{1;-1})+5)/7))</f>
        <v/>
      </c>
      <c r="D659" s="16" t="str">
        <f t="shared" si="135"/>
        <v/>
      </c>
      <c r="E659" s="17"/>
      <c r="F659" s="18"/>
      <c r="G659" s="20" t="str">
        <f t="shared" si="136"/>
        <v/>
      </c>
      <c r="H659" s="18"/>
      <c r="I659" s="15" t="str">
        <f t="shared" si="137"/>
        <v/>
      </c>
      <c r="J659" s="19"/>
      <c r="K659" s="19"/>
      <c r="L659" s="20" t="str">
        <f t="shared" si="138"/>
        <v/>
      </c>
      <c r="M659" s="15" t="str">
        <f t="shared" si="139"/>
        <v/>
      </c>
      <c r="N659" s="113"/>
      <c r="O659" s="21"/>
      <c r="P659" s="21">
        <v>0</v>
      </c>
      <c r="Q659" s="22">
        <f t="shared" si="133"/>
        <v>0</v>
      </c>
      <c r="R659" s="22">
        <f t="shared" si="129"/>
        <v>0</v>
      </c>
      <c r="S659" s="39" t="str">
        <f t="shared" si="130"/>
        <v/>
      </c>
      <c r="T659" s="39" t="str">
        <f t="shared" si="131"/>
        <v/>
      </c>
      <c r="U659" s="39" t="str">
        <f t="shared" si="132"/>
        <v/>
      </c>
    </row>
    <row r="660" spans="2:21" ht="12.75" customHeight="1" x14ac:dyDescent="0.15">
      <c r="B660" s="15" t="str">
        <f t="shared" si="134"/>
        <v/>
      </c>
      <c r="C660" s="15" t="str">
        <f>IF(E660="","",INT((E660-SUM(MOD(DATE(YEAR(E660-MOD(E660-2,7)+3),1,2),{1E+99;7})*{1;-1})+5)/7))</f>
        <v/>
      </c>
      <c r="D660" s="16" t="str">
        <f t="shared" si="135"/>
        <v/>
      </c>
      <c r="E660" s="17"/>
      <c r="F660" s="18"/>
      <c r="G660" s="20" t="str">
        <f t="shared" si="136"/>
        <v/>
      </c>
      <c r="H660" s="18"/>
      <c r="I660" s="15" t="str">
        <f t="shared" si="137"/>
        <v/>
      </c>
      <c r="J660" s="19"/>
      <c r="K660" s="19"/>
      <c r="L660" s="20" t="str">
        <f t="shared" si="138"/>
        <v/>
      </c>
      <c r="M660" s="15" t="str">
        <f t="shared" si="139"/>
        <v/>
      </c>
      <c r="N660" s="113"/>
      <c r="O660" s="21"/>
      <c r="P660" s="21">
        <v>0</v>
      </c>
      <c r="Q660" s="22">
        <f t="shared" si="133"/>
        <v>0</v>
      </c>
      <c r="R660" s="22">
        <f t="shared" si="129"/>
        <v>0</v>
      </c>
      <c r="S660" s="39" t="str">
        <f t="shared" si="130"/>
        <v/>
      </c>
      <c r="T660" s="39" t="str">
        <f t="shared" si="131"/>
        <v/>
      </c>
      <c r="U660" s="39" t="str">
        <f t="shared" si="132"/>
        <v/>
      </c>
    </row>
    <row r="661" spans="2:21" ht="12.75" customHeight="1" x14ac:dyDescent="0.15">
      <c r="B661" s="15" t="str">
        <f t="shared" si="134"/>
        <v/>
      </c>
      <c r="C661" s="15" t="str">
        <f>IF(E661="","",INT((E661-SUM(MOD(DATE(YEAR(E661-MOD(E661-2,7)+3),1,2),{1E+99;7})*{1;-1})+5)/7))</f>
        <v/>
      </c>
      <c r="D661" s="16" t="str">
        <f t="shared" si="135"/>
        <v/>
      </c>
      <c r="E661" s="17"/>
      <c r="F661" s="18"/>
      <c r="G661" s="20" t="str">
        <f t="shared" si="136"/>
        <v/>
      </c>
      <c r="H661" s="18"/>
      <c r="I661" s="15" t="str">
        <f t="shared" si="137"/>
        <v/>
      </c>
      <c r="J661" s="19"/>
      <c r="K661" s="19"/>
      <c r="L661" s="20" t="str">
        <f t="shared" si="138"/>
        <v/>
      </c>
      <c r="M661" s="15" t="str">
        <f t="shared" si="139"/>
        <v/>
      </c>
      <c r="N661" s="113"/>
      <c r="O661" s="21"/>
      <c r="P661" s="21">
        <v>0</v>
      </c>
      <c r="Q661" s="22">
        <f t="shared" si="133"/>
        <v>0</v>
      </c>
      <c r="R661" s="22">
        <f t="shared" si="129"/>
        <v>0</v>
      </c>
      <c r="S661" s="39" t="str">
        <f t="shared" si="130"/>
        <v/>
      </c>
      <c r="T661" s="39" t="str">
        <f t="shared" si="131"/>
        <v/>
      </c>
      <c r="U661" s="39" t="str">
        <f t="shared" si="132"/>
        <v/>
      </c>
    </row>
    <row r="662" spans="2:21" ht="12.75" customHeight="1" x14ac:dyDescent="0.15">
      <c r="B662" s="15" t="str">
        <f t="shared" si="134"/>
        <v/>
      </c>
      <c r="C662" s="15" t="str">
        <f>IF(E662="","",INT((E662-SUM(MOD(DATE(YEAR(E662-MOD(E662-2,7)+3),1,2),{1E+99;7})*{1;-1})+5)/7))</f>
        <v/>
      </c>
      <c r="D662" s="16" t="str">
        <f t="shared" si="135"/>
        <v/>
      </c>
      <c r="E662" s="17"/>
      <c r="F662" s="18"/>
      <c r="G662" s="20" t="str">
        <f t="shared" si="136"/>
        <v/>
      </c>
      <c r="H662" s="18"/>
      <c r="I662" s="15" t="str">
        <f t="shared" si="137"/>
        <v/>
      </c>
      <c r="J662" s="19"/>
      <c r="K662" s="19"/>
      <c r="L662" s="20" t="str">
        <f t="shared" si="138"/>
        <v/>
      </c>
      <c r="M662" s="15" t="str">
        <f t="shared" si="139"/>
        <v/>
      </c>
      <c r="N662" s="113"/>
      <c r="O662" s="21"/>
      <c r="P662" s="21">
        <v>0</v>
      </c>
      <c r="Q662" s="22">
        <f t="shared" si="133"/>
        <v>0</v>
      </c>
      <c r="R662" s="22">
        <f t="shared" si="129"/>
        <v>0</v>
      </c>
      <c r="S662" s="39" t="str">
        <f t="shared" si="130"/>
        <v/>
      </c>
      <c r="T662" s="39" t="str">
        <f t="shared" si="131"/>
        <v/>
      </c>
      <c r="U662" s="39" t="str">
        <f t="shared" si="132"/>
        <v/>
      </c>
    </row>
    <row r="663" spans="2:21" ht="12.75" customHeight="1" x14ac:dyDescent="0.15">
      <c r="B663" s="15" t="str">
        <f t="shared" si="134"/>
        <v/>
      </c>
      <c r="C663" s="15" t="str">
        <f>IF(E663="","",INT((E663-SUM(MOD(DATE(YEAR(E663-MOD(E663-2,7)+3),1,2),{1E+99;7})*{1;-1})+5)/7))</f>
        <v/>
      </c>
      <c r="D663" s="16" t="str">
        <f t="shared" si="135"/>
        <v/>
      </c>
      <c r="E663" s="17"/>
      <c r="F663" s="18"/>
      <c r="G663" s="20" t="str">
        <f t="shared" si="136"/>
        <v/>
      </c>
      <c r="H663" s="18"/>
      <c r="I663" s="15" t="str">
        <f t="shared" si="137"/>
        <v/>
      </c>
      <c r="J663" s="19"/>
      <c r="K663" s="19"/>
      <c r="L663" s="20" t="str">
        <f t="shared" si="138"/>
        <v/>
      </c>
      <c r="M663" s="15" t="str">
        <f t="shared" si="139"/>
        <v/>
      </c>
      <c r="N663" s="113"/>
      <c r="O663" s="21"/>
      <c r="P663" s="21">
        <v>0</v>
      </c>
      <c r="Q663" s="22">
        <f t="shared" si="133"/>
        <v>0</v>
      </c>
      <c r="R663" s="22">
        <f t="shared" si="129"/>
        <v>0</v>
      </c>
      <c r="S663" s="39" t="str">
        <f t="shared" si="130"/>
        <v/>
      </c>
      <c r="T663" s="39" t="str">
        <f t="shared" si="131"/>
        <v/>
      </c>
      <c r="U663" s="39" t="str">
        <f t="shared" si="132"/>
        <v/>
      </c>
    </row>
    <row r="664" spans="2:21" ht="12.75" customHeight="1" x14ac:dyDescent="0.15">
      <c r="B664" s="15" t="str">
        <f t="shared" si="134"/>
        <v/>
      </c>
      <c r="C664" s="15" t="str">
        <f>IF(E664="","",INT((E664-SUM(MOD(DATE(YEAR(E664-MOD(E664-2,7)+3),1,2),{1E+99;7})*{1;-1})+5)/7))</f>
        <v/>
      </c>
      <c r="D664" s="16" t="str">
        <f t="shared" si="135"/>
        <v/>
      </c>
      <c r="E664" s="17"/>
      <c r="F664" s="18"/>
      <c r="G664" s="20" t="str">
        <f t="shared" si="136"/>
        <v/>
      </c>
      <c r="H664" s="18"/>
      <c r="I664" s="15" t="str">
        <f t="shared" si="137"/>
        <v/>
      </c>
      <c r="J664" s="19"/>
      <c r="K664" s="19"/>
      <c r="L664" s="20" t="str">
        <f t="shared" si="138"/>
        <v/>
      </c>
      <c r="M664" s="15" t="str">
        <f t="shared" si="139"/>
        <v/>
      </c>
      <c r="N664" s="113"/>
      <c r="O664" s="21"/>
      <c r="P664" s="21">
        <v>0</v>
      </c>
      <c r="Q664" s="22">
        <f t="shared" si="133"/>
        <v>0</v>
      </c>
      <c r="R664" s="22">
        <f t="shared" si="129"/>
        <v>0</v>
      </c>
      <c r="S664" s="39" t="str">
        <f t="shared" si="130"/>
        <v/>
      </c>
      <c r="T664" s="39" t="str">
        <f t="shared" si="131"/>
        <v/>
      </c>
      <c r="U664" s="39" t="str">
        <f t="shared" si="132"/>
        <v/>
      </c>
    </row>
    <row r="665" spans="2:21" ht="12.75" customHeight="1" x14ac:dyDescent="0.15">
      <c r="B665" s="15" t="str">
        <f t="shared" si="134"/>
        <v/>
      </c>
      <c r="C665" s="15" t="str">
        <f>IF(E665="","",INT((E665-SUM(MOD(DATE(YEAR(E665-MOD(E665-2,7)+3),1,2),{1E+99;7})*{1;-1})+5)/7))</f>
        <v/>
      </c>
      <c r="D665" s="16" t="str">
        <f t="shared" si="135"/>
        <v/>
      </c>
      <c r="E665" s="17"/>
      <c r="F665" s="18"/>
      <c r="G665" s="20" t="str">
        <f t="shared" si="136"/>
        <v/>
      </c>
      <c r="H665" s="18"/>
      <c r="I665" s="15" t="str">
        <f t="shared" si="137"/>
        <v/>
      </c>
      <c r="J665" s="19"/>
      <c r="K665" s="19"/>
      <c r="L665" s="20" t="str">
        <f t="shared" si="138"/>
        <v/>
      </c>
      <c r="M665" s="15" t="str">
        <f t="shared" si="139"/>
        <v/>
      </c>
      <c r="N665" s="113"/>
      <c r="O665" s="21"/>
      <c r="P665" s="21">
        <v>0</v>
      </c>
      <c r="Q665" s="22">
        <f t="shared" si="133"/>
        <v>0</v>
      </c>
      <c r="R665" s="22">
        <f t="shared" si="129"/>
        <v>0</v>
      </c>
      <c r="S665" s="39" t="str">
        <f t="shared" si="130"/>
        <v/>
      </c>
      <c r="T665" s="39" t="str">
        <f t="shared" si="131"/>
        <v/>
      </c>
      <c r="U665" s="39" t="str">
        <f t="shared" si="132"/>
        <v/>
      </c>
    </row>
    <row r="666" spans="2:21" ht="12.75" customHeight="1" x14ac:dyDescent="0.15">
      <c r="B666" s="15" t="str">
        <f t="shared" si="134"/>
        <v/>
      </c>
      <c r="C666" s="15" t="str">
        <f>IF(E666="","",INT((E666-SUM(MOD(DATE(YEAR(E666-MOD(E666-2,7)+3),1,2),{1E+99;7})*{1;-1})+5)/7))</f>
        <v/>
      </c>
      <c r="D666" s="16" t="str">
        <f t="shared" si="135"/>
        <v/>
      </c>
      <c r="E666" s="17"/>
      <c r="F666" s="18"/>
      <c r="G666" s="20" t="str">
        <f t="shared" si="136"/>
        <v/>
      </c>
      <c r="H666" s="18"/>
      <c r="I666" s="15" t="str">
        <f t="shared" si="137"/>
        <v/>
      </c>
      <c r="J666" s="19"/>
      <c r="K666" s="19"/>
      <c r="L666" s="20" t="str">
        <f t="shared" si="138"/>
        <v/>
      </c>
      <c r="M666" s="15" t="str">
        <f t="shared" si="139"/>
        <v/>
      </c>
      <c r="N666" s="113"/>
      <c r="O666" s="21"/>
      <c r="P666" s="21">
        <v>0</v>
      </c>
      <c r="Q666" s="22">
        <f t="shared" si="133"/>
        <v>0</v>
      </c>
      <c r="R666" s="22">
        <f t="shared" si="129"/>
        <v>0</v>
      </c>
      <c r="S666" s="39" t="str">
        <f t="shared" si="130"/>
        <v/>
      </c>
      <c r="T666" s="39" t="str">
        <f t="shared" si="131"/>
        <v/>
      </c>
      <c r="U666" s="39" t="str">
        <f t="shared" si="132"/>
        <v/>
      </c>
    </row>
    <row r="667" spans="2:21" ht="12.75" customHeight="1" x14ac:dyDescent="0.15">
      <c r="B667" s="15" t="str">
        <f t="shared" si="134"/>
        <v/>
      </c>
      <c r="C667" s="15" t="str">
        <f>IF(E667="","",INT((E667-SUM(MOD(DATE(YEAR(E667-MOD(E667-2,7)+3),1,2),{1E+99;7})*{1;-1})+5)/7))</f>
        <v/>
      </c>
      <c r="D667" s="16" t="str">
        <f t="shared" si="135"/>
        <v/>
      </c>
      <c r="E667" s="17"/>
      <c r="F667" s="18"/>
      <c r="G667" s="20" t="str">
        <f t="shared" si="136"/>
        <v/>
      </c>
      <c r="H667" s="18"/>
      <c r="I667" s="15" t="str">
        <f t="shared" si="137"/>
        <v/>
      </c>
      <c r="J667" s="19"/>
      <c r="K667" s="19"/>
      <c r="L667" s="20" t="str">
        <f t="shared" si="138"/>
        <v/>
      </c>
      <c r="M667" s="15" t="str">
        <f t="shared" si="139"/>
        <v/>
      </c>
      <c r="N667" s="113"/>
      <c r="O667" s="21"/>
      <c r="P667" s="21">
        <v>0</v>
      </c>
      <c r="Q667" s="22">
        <f t="shared" si="133"/>
        <v>0</v>
      </c>
      <c r="R667" s="22">
        <f t="shared" si="129"/>
        <v>0</v>
      </c>
      <c r="S667" s="39" t="str">
        <f t="shared" si="130"/>
        <v/>
      </c>
      <c r="T667" s="39" t="str">
        <f t="shared" si="131"/>
        <v/>
      </c>
      <c r="U667" s="39" t="str">
        <f t="shared" si="132"/>
        <v/>
      </c>
    </row>
    <row r="668" spans="2:21" ht="12.75" customHeight="1" x14ac:dyDescent="0.15">
      <c r="B668" s="15" t="str">
        <f t="shared" si="134"/>
        <v/>
      </c>
      <c r="C668" s="15" t="str">
        <f>IF(E668="","",INT((E668-SUM(MOD(DATE(YEAR(E668-MOD(E668-2,7)+3),1,2),{1E+99;7})*{1;-1})+5)/7))</f>
        <v/>
      </c>
      <c r="D668" s="16" t="str">
        <f t="shared" si="135"/>
        <v/>
      </c>
      <c r="E668" s="17"/>
      <c r="F668" s="18"/>
      <c r="G668" s="20" t="str">
        <f t="shared" si="136"/>
        <v/>
      </c>
      <c r="H668" s="18"/>
      <c r="I668" s="15" t="str">
        <f t="shared" si="137"/>
        <v/>
      </c>
      <c r="J668" s="19"/>
      <c r="K668" s="19"/>
      <c r="L668" s="20" t="str">
        <f t="shared" si="138"/>
        <v/>
      </c>
      <c r="M668" s="15" t="str">
        <f t="shared" si="139"/>
        <v/>
      </c>
      <c r="N668" s="113"/>
      <c r="O668" s="21"/>
      <c r="P668" s="21">
        <v>0</v>
      </c>
      <c r="Q668" s="22">
        <f t="shared" si="133"/>
        <v>0</v>
      </c>
      <c r="R668" s="22">
        <f t="shared" si="129"/>
        <v>0</v>
      </c>
      <c r="S668" s="39" t="str">
        <f t="shared" si="130"/>
        <v/>
      </c>
      <c r="T668" s="39" t="str">
        <f t="shared" si="131"/>
        <v/>
      </c>
      <c r="U668" s="39" t="str">
        <f t="shared" si="132"/>
        <v/>
      </c>
    </row>
    <row r="669" spans="2:21" ht="12.75" customHeight="1" x14ac:dyDescent="0.15">
      <c r="B669" s="15" t="str">
        <f t="shared" si="134"/>
        <v/>
      </c>
      <c r="C669" s="15" t="str">
        <f>IF(E669="","",INT((E669-SUM(MOD(DATE(YEAR(E669-MOD(E669-2,7)+3),1,2),{1E+99;7})*{1;-1})+5)/7))</f>
        <v/>
      </c>
      <c r="D669" s="16" t="str">
        <f t="shared" si="135"/>
        <v/>
      </c>
      <c r="E669" s="17"/>
      <c r="F669" s="18"/>
      <c r="G669" s="20" t="str">
        <f t="shared" si="136"/>
        <v/>
      </c>
      <c r="H669" s="18"/>
      <c r="I669" s="15" t="str">
        <f t="shared" si="137"/>
        <v/>
      </c>
      <c r="J669" s="19"/>
      <c r="K669" s="19"/>
      <c r="L669" s="20" t="str">
        <f t="shared" si="138"/>
        <v/>
      </c>
      <c r="M669" s="15" t="str">
        <f t="shared" si="139"/>
        <v/>
      </c>
      <c r="N669" s="113"/>
      <c r="O669" s="21"/>
      <c r="P669" s="21">
        <v>0</v>
      </c>
      <c r="Q669" s="22">
        <f t="shared" si="133"/>
        <v>0</v>
      </c>
      <c r="R669" s="22">
        <f t="shared" si="129"/>
        <v>0</v>
      </c>
      <c r="S669" s="39" t="str">
        <f t="shared" si="130"/>
        <v/>
      </c>
      <c r="T669" s="39" t="str">
        <f t="shared" si="131"/>
        <v/>
      </c>
      <c r="U669" s="39" t="str">
        <f t="shared" si="132"/>
        <v/>
      </c>
    </row>
    <row r="670" spans="2:21" ht="12.75" customHeight="1" x14ac:dyDescent="0.15">
      <c r="B670" s="15" t="str">
        <f t="shared" si="134"/>
        <v/>
      </c>
      <c r="C670" s="15" t="str">
        <f>IF(E670="","",INT((E670-SUM(MOD(DATE(YEAR(E670-MOD(E670-2,7)+3),1,2),{1E+99;7})*{1;-1})+5)/7))</f>
        <v/>
      </c>
      <c r="D670" s="16" t="str">
        <f t="shared" si="135"/>
        <v/>
      </c>
      <c r="E670" s="17"/>
      <c r="F670" s="18"/>
      <c r="G670" s="20" t="str">
        <f t="shared" si="136"/>
        <v/>
      </c>
      <c r="H670" s="18"/>
      <c r="I670" s="15" t="str">
        <f t="shared" si="137"/>
        <v/>
      </c>
      <c r="J670" s="19"/>
      <c r="K670" s="19"/>
      <c r="L670" s="20" t="str">
        <f t="shared" si="138"/>
        <v/>
      </c>
      <c r="M670" s="15" t="str">
        <f t="shared" si="139"/>
        <v/>
      </c>
      <c r="N670" s="113"/>
      <c r="O670" s="21"/>
      <c r="P670" s="21">
        <v>0</v>
      </c>
      <c r="Q670" s="22">
        <f t="shared" si="133"/>
        <v>0</v>
      </c>
      <c r="R670" s="22">
        <f t="shared" si="129"/>
        <v>0</v>
      </c>
      <c r="S670" s="39" t="str">
        <f t="shared" si="130"/>
        <v/>
      </c>
      <c r="T670" s="39" t="str">
        <f t="shared" si="131"/>
        <v/>
      </c>
      <c r="U670" s="39" t="str">
        <f t="shared" si="132"/>
        <v/>
      </c>
    </row>
    <row r="671" spans="2:21" ht="12.75" customHeight="1" x14ac:dyDescent="0.15">
      <c r="B671" s="15" t="str">
        <f t="shared" si="134"/>
        <v/>
      </c>
      <c r="C671" s="15" t="str">
        <f>IF(E671="","",INT((E671-SUM(MOD(DATE(YEAR(E671-MOD(E671-2,7)+3),1,2),{1E+99;7})*{1;-1})+5)/7))</f>
        <v/>
      </c>
      <c r="D671" s="16" t="str">
        <f t="shared" si="135"/>
        <v/>
      </c>
      <c r="E671" s="17"/>
      <c r="F671" s="18"/>
      <c r="G671" s="20" t="str">
        <f t="shared" si="136"/>
        <v/>
      </c>
      <c r="H671" s="18"/>
      <c r="I671" s="15" t="str">
        <f t="shared" si="137"/>
        <v/>
      </c>
      <c r="J671" s="19"/>
      <c r="K671" s="19"/>
      <c r="L671" s="20" t="str">
        <f t="shared" si="138"/>
        <v/>
      </c>
      <c r="M671" s="15" t="str">
        <f t="shared" si="139"/>
        <v/>
      </c>
      <c r="N671" s="113"/>
      <c r="O671" s="21"/>
      <c r="P671" s="21">
        <v>0</v>
      </c>
      <c r="Q671" s="22">
        <f t="shared" si="133"/>
        <v>0</v>
      </c>
      <c r="R671" s="22">
        <f t="shared" ref="R671:R734" si="140">O671*P671</f>
        <v>0</v>
      </c>
      <c r="S671" s="39" t="str">
        <f t="shared" ref="S671:S734" si="141">L671&amp;B671</f>
        <v/>
      </c>
      <c r="T671" s="39" t="str">
        <f t="shared" ref="T671:T734" si="142">M671&amp;B671</f>
        <v/>
      </c>
      <c r="U671" s="39" t="str">
        <f t="shared" ref="U671:U734" si="143">M671&amp;E671</f>
        <v/>
      </c>
    </row>
    <row r="672" spans="2:21" ht="12.75" customHeight="1" x14ac:dyDescent="0.15">
      <c r="B672" s="15" t="str">
        <f t="shared" si="134"/>
        <v/>
      </c>
      <c r="C672" s="15" t="str">
        <f>IF(E672="","",INT((E672-SUM(MOD(DATE(YEAR(E672-MOD(E672-2,7)+3),1,2),{1E+99;7})*{1;-1})+5)/7))</f>
        <v/>
      </c>
      <c r="D672" s="16" t="str">
        <f t="shared" si="135"/>
        <v/>
      </c>
      <c r="E672" s="17"/>
      <c r="F672" s="18"/>
      <c r="G672" s="20" t="str">
        <f t="shared" si="136"/>
        <v/>
      </c>
      <c r="H672" s="18"/>
      <c r="I672" s="15" t="str">
        <f t="shared" si="137"/>
        <v/>
      </c>
      <c r="J672" s="19"/>
      <c r="K672" s="19"/>
      <c r="L672" s="20" t="str">
        <f t="shared" si="138"/>
        <v/>
      </c>
      <c r="M672" s="15" t="str">
        <f t="shared" si="139"/>
        <v/>
      </c>
      <c r="N672" s="113"/>
      <c r="O672" s="21"/>
      <c r="P672" s="21">
        <v>0</v>
      </c>
      <c r="Q672" s="22">
        <f t="shared" si="133"/>
        <v>0</v>
      </c>
      <c r="R672" s="22">
        <f t="shared" si="140"/>
        <v>0</v>
      </c>
      <c r="S672" s="39" t="str">
        <f t="shared" si="141"/>
        <v/>
      </c>
      <c r="T672" s="39" t="str">
        <f t="shared" si="142"/>
        <v/>
      </c>
      <c r="U672" s="39" t="str">
        <f t="shared" si="143"/>
        <v/>
      </c>
    </row>
    <row r="673" spans="2:21" ht="12.75" customHeight="1" x14ac:dyDescent="0.15">
      <c r="B673" s="15" t="str">
        <f t="shared" si="134"/>
        <v/>
      </c>
      <c r="C673" s="15" t="str">
        <f>IF(E673="","",INT((E673-SUM(MOD(DATE(YEAR(E673-MOD(E673-2,7)+3),1,2),{1E+99;7})*{1;-1})+5)/7))</f>
        <v/>
      </c>
      <c r="D673" s="16" t="str">
        <f t="shared" si="135"/>
        <v/>
      </c>
      <c r="E673" s="17"/>
      <c r="F673" s="18"/>
      <c r="G673" s="20" t="str">
        <f t="shared" si="136"/>
        <v/>
      </c>
      <c r="H673" s="18"/>
      <c r="I673" s="15" t="str">
        <f t="shared" si="137"/>
        <v/>
      </c>
      <c r="J673" s="19"/>
      <c r="K673" s="19"/>
      <c r="L673" s="20" t="str">
        <f t="shared" si="138"/>
        <v/>
      </c>
      <c r="M673" s="15" t="str">
        <f t="shared" si="139"/>
        <v/>
      </c>
      <c r="N673" s="113"/>
      <c r="O673" s="21"/>
      <c r="P673" s="21">
        <v>0</v>
      </c>
      <c r="Q673" s="22">
        <f t="shared" si="133"/>
        <v>0</v>
      </c>
      <c r="R673" s="22">
        <f t="shared" si="140"/>
        <v>0</v>
      </c>
      <c r="S673" s="39" t="str">
        <f t="shared" si="141"/>
        <v/>
      </c>
      <c r="T673" s="39" t="str">
        <f t="shared" si="142"/>
        <v/>
      </c>
      <c r="U673" s="39" t="str">
        <f t="shared" si="143"/>
        <v/>
      </c>
    </row>
    <row r="674" spans="2:21" ht="12.75" customHeight="1" x14ac:dyDescent="0.15">
      <c r="B674" s="15" t="str">
        <f t="shared" si="134"/>
        <v/>
      </c>
      <c r="C674" s="15" t="str">
        <f>IF(E674="","",INT((E674-SUM(MOD(DATE(YEAR(E674-MOD(E674-2,7)+3),1,2),{1E+99;7})*{1;-1})+5)/7))</f>
        <v/>
      </c>
      <c r="D674" s="16" t="str">
        <f t="shared" si="135"/>
        <v/>
      </c>
      <c r="E674" s="17"/>
      <c r="F674" s="18"/>
      <c r="G674" s="20" t="str">
        <f t="shared" si="136"/>
        <v/>
      </c>
      <c r="H674" s="18"/>
      <c r="I674" s="15" t="str">
        <f t="shared" si="137"/>
        <v/>
      </c>
      <c r="J674" s="19"/>
      <c r="K674" s="19"/>
      <c r="L674" s="20" t="str">
        <f t="shared" si="138"/>
        <v/>
      </c>
      <c r="M674" s="15" t="str">
        <f t="shared" si="139"/>
        <v/>
      </c>
      <c r="N674" s="113"/>
      <c r="O674" s="21"/>
      <c r="P674" s="21">
        <v>0</v>
      </c>
      <c r="Q674" s="22">
        <f t="shared" ref="Q674:Q704" si="144">IF(ISNUMBER(Q673),IF(ISNUMBER(P674),Q673+P674,0),0)</f>
        <v>0</v>
      </c>
      <c r="R674" s="22">
        <f t="shared" si="140"/>
        <v>0</v>
      </c>
      <c r="S674" s="39" t="str">
        <f t="shared" si="141"/>
        <v/>
      </c>
      <c r="T674" s="39" t="str">
        <f t="shared" si="142"/>
        <v/>
      </c>
      <c r="U674" s="39" t="str">
        <f t="shared" si="143"/>
        <v/>
      </c>
    </row>
    <row r="675" spans="2:21" ht="12.75" customHeight="1" x14ac:dyDescent="0.15">
      <c r="B675" s="15" t="str">
        <f t="shared" si="134"/>
        <v/>
      </c>
      <c r="C675" s="15" t="str">
        <f>IF(E675="","",INT((E675-SUM(MOD(DATE(YEAR(E675-MOD(E675-2,7)+3),1,2),{1E+99;7})*{1;-1})+5)/7))</f>
        <v/>
      </c>
      <c r="D675" s="16" t="str">
        <f t="shared" si="135"/>
        <v/>
      </c>
      <c r="E675" s="17"/>
      <c r="F675" s="18"/>
      <c r="G675" s="20" t="str">
        <f t="shared" si="136"/>
        <v/>
      </c>
      <c r="H675" s="18"/>
      <c r="I675" s="15" t="str">
        <f t="shared" si="137"/>
        <v/>
      </c>
      <c r="J675" s="19"/>
      <c r="K675" s="19"/>
      <c r="L675" s="20" t="str">
        <f t="shared" si="138"/>
        <v/>
      </c>
      <c r="M675" s="15" t="str">
        <f t="shared" si="139"/>
        <v/>
      </c>
      <c r="N675" s="113"/>
      <c r="O675" s="21"/>
      <c r="P675" s="21">
        <v>0</v>
      </c>
      <c r="Q675" s="22">
        <f t="shared" si="144"/>
        <v>0</v>
      </c>
      <c r="R675" s="22">
        <f t="shared" si="140"/>
        <v>0</v>
      </c>
      <c r="S675" s="39" t="str">
        <f t="shared" si="141"/>
        <v/>
      </c>
      <c r="T675" s="39" t="str">
        <f t="shared" si="142"/>
        <v/>
      </c>
      <c r="U675" s="39" t="str">
        <f t="shared" si="143"/>
        <v/>
      </c>
    </row>
    <row r="676" spans="2:21" ht="12.75" customHeight="1" x14ac:dyDescent="0.15">
      <c r="B676" s="15" t="str">
        <f t="shared" si="134"/>
        <v/>
      </c>
      <c r="C676" s="15" t="str">
        <f>IF(E676="","",INT((E676-SUM(MOD(DATE(YEAR(E676-MOD(E676-2,7)+3),1,2),{1E+99;7})*{1;-1})+5)/7))</f>
        <v/>
      </c>
      <c r="D676" s="16" t="str">
        <f t="shared" si="135"/>
        <v/>
      </c>
      <c r="E676" s="17"/>
      <c r="F676" s="18"/>
      <c r="G676" s="20" t="str">
        <f t="shared" si="136"/>
        <v/>
      </c>
      <c r="H676" s="18"/>
      <c r="I676" s="15" t="str">
        <f t="shared" si="137"/>
        <v/>
      </c>
      <c r="J676" s="19"/>
      <c r="K676" s="19"/>
      <c r="L676" s="20" t="str">
        <f t="shared" si="138"/>
        <v/>
      </c>
      <c r="M676" s="15" t="str">
        <f t="shared" si="139"/>
        <v/>
      </c>
      <c r="N676" s="113"/>
      <c r="O676" s="21"/>
      <c r="P676" s="21">
        <v>0</v>
      </c>
      <c r="Q676" s="22">
        <f t="shared" si="144"/>
        <v>0</v>
      </c>
      <c r="R676" s="22">
        <f t="shared" si="140"/>
        <v>0</v>
      </c>
      <c r="S676" s="39" t="str">
        <f t="shared" si="141"/>
        <v/>
      </c>
      <c r="T676" s="39" t="str">
        <f t="shared" si="142"/>
        <v/>
      </c>
      <c r="U676" s="39" t="str">
        <f t="shared" si="143"/>
        <v/>
      </c>
    </row>
    <row r="677" spans="2:21" ht="12.75" customHeight="1" x14ac:dyDescent="0.15">
      <c r="B677" s="15" t="str">
        <f t="shared" si="134"/>
        <v/>
      </c>
      <c r="C677" s="15" t="str">
        <f>IF(E677="","",INT((E677-SUM(MOD(DATE(YEAR(E677-MOD(E677-2,7)+3),1,2),{1E+99;7})*{1;-1})+5)/7))</f>
        <v/>
      </c>
      <c r="D677" s="16" t="str">
        <f t="shared" si="135"/>
        <v/>
      </c>
      <c r="E677" s="17"/>
      <c r="F677" s="18"/>
      <c r="G677" s="20" t="str">
        <f t="shared" si="136"/>
        <v/>
      </c>
      <c r="H677" s="18"/>
      <c r="I677" s="15" t="str">
        <f t="shared" si="137"/>
        <v/>
      </c>
      <c r="J677" s="19"/>
      <c r="K677" s="19"/>
      <c r="L677" s="20" t="str">
        <f t="shared" si="138"/>
        <v/>
      </c>
      <c r="M677" s="15" t="str">
        <f t="shared" si="139"/>
        <v/>
      </c>
      <c r="N677" s="113"/>
      <c r="O677" s="21"/>
      <c r="P677" s="21">
        <v>0</v>
      </c>
      <c r="Q677" s="22">
        <f t="shared" si="144"/>
        <v>0</v>
      </c>
      <c r="R677" s="22">
        <f t="shared" si="140"/>
        <v>0</v>
      </c>
      <c r="S677" s="39" t="str">
        <f t="shared" si="141"/>
        <v/>
      </c>
      <c r="T677" s="39" t="str">
        <f t="shared" si="142"/>
        <v/>
      </c>
      <c r="U677" s="39" t="str">
        <f t="shared" si="143"/>
        <v/>
      </c>
    </row>
    <row r="678" spans="2:21" ht="12.75" customHeight="1" x14ac:dyDescent="0.15">
      <c r="B678" s="15" t="str">
        <f t="shared" si="134"/>
        <v/>
      </c>
      <c r="C678" s="15" t="str">
        <f>IF(E678="","",INT((E678-SUM(MOD(DATE(YEAR(E678-MOD(E678-2,7)+3),1,2),{1E+99;7})*{1;-1})+5)/7))</f>
        <v/>
      </c>
      <c r="D678" s="16" t="str">
        <f t="shared" si="135"/>
        <v/>
      </c>
      <c r="E678" s="17"/>
      <c r="F678" s="18"/>
      <c r="G678" s="20" t="str">
        <f t="shared" si="136"/>
        <v/>
      </c>
      <c r="H678" s="18"/>
      <c r="I678" s="15" t="str">
        <f t="shared" si="137"/>
        <v/>
      </c>
      <c r="J678" s="19"/>
      <c r="K678" s="19"/>
      <c r="L678" s="20" t="str">
        <f t="shared" si="138"/>
        <v/>
      </c>
      <c r="M678" s="15" t="str">
        <f t="shared" si="139"/>
        <v/>
      </c>
      <c r="N678" s="113"/>
      <c r="O678" s="21"/>
      <c r="P678" s="21">
        <v>0</v>
      </c>
      <c r="Q678" s="22">
        <f t="shared" si="144"/>
        <v>0</v>
      </c>
      <c r="R678" s="22">
        <f t="shared" si="140"/>
        <v>0</v>
      </c>
      <c r="S678" s="39" t="str">
        <f t="shared" si="141"/>
        <v/>
      </c>
      <c r="T678" s="39" t="str">
        <f t="shared" si="142"/>
        <v/>
      </c>
      <c r="U678" s="39" t="str">
        <f t="shared" si="143"/>
        <v/>
      </c>
    </row>
    <row r="679" spans="2:21" ht="12.75" customHeight="1" x14ac:dyDescent="0.15">
      <c r="B679" s="15" t="str">
        <f t="shared" si="134"/>
        <v/>
      </c>
      <c r="C679" s="15" t="str">
        <f>IF(E679="","",INT((E679-SUM(MOD(DATE(YEAR(E679-MOD(E679-2,7)+3),1,2),{1E+99;7})*{1;-1})+5)/7))</f>
        <v/>
      </c>
      <c r="D679" s="16" t="str">
        <f t="shared" si="135"/>
        <v/>
      </c>
      <c r="E679" s="17"/>
      <c r="F679" s="18"/>
      <c r="G679" s="20" t="str">
        <f t="shared" si="136"/>
        <v/>
      </c>
      <c r="H679" s="18"/>
      <c r="I679" s="15" t="str">
        <f t="shared" si="137"/>
        <v/>
      </c>
      <c r="J679" s="19"/>
      <c r="K679" s="19"/>
      <c r="L679" s="20" t="str">
        <f t="shared" si="138"/>
        <v/>
      </c>
      <c r="M679" s="15" t="str">
        <f t="shared" si="139"/>
        <v/>
      </c>
      <c r="N679" s="113"/>
      <c r="O679" s="21"/>
      <c r="P679" s="21">
        <v>0</v>
      </c>
      <c r="Q679" s="22">
        <f t="shared" si="144"/>
        <v>0</v>
      </c>
      <c r="R679" s="22">
        <f t="shared" si="140"/>
        <v>0</v>
      </c>
      <c r="S679" s="39" t="str">
        <f t="shared" si="141"/>
        <v/>
      </c>
      <c r="T679" s="39" t="str">
        <f t="shared" si="142"/>
        <v/>
      </c>
      <c r="U679" s="39" t="str">
        <f t="shared" si="143"/>
        <v/>
      </c>
    </row>
    <row r="680" spans="2:21" ht="12.75" customHeight="1" x14ac:dyDescent="0.15">
      <c r="B680" s="15" t="str">
        <f t="shared" si="134"/>
        <v/>
      </c>
      <c r="C680" s="15" t="str">
        <f>IF(E680="","",INT((E680-SUM(MOD(DATE(YEAR(E680-MOD(E680-2,7)+3),1,2),{1E+99;7})*{1;-1})+5)/7))</f>
        <v/>
      </c>
      <c r="D680" s="16" t="str">
        <f t="shared" si="135"/>
        <v/>
      </c>
      <c r="E680" s="17"/>
      <c r="F680" s="18"/>
      <c r="G680" s="20" t="str">
        <f t="shared" si="136"/>
        <v/>
      </c>
      <c r="H680" s="18"/>
      <c r="I680" s="15" t="str">
        <f t="shared" si="137"/>
        <v/>
      </c>
      <c r="J680" s="19"/>
      <c r="K680" s="19"/>
      <c r="L680" s="20" t="str">
        <f t="shared" si="138"/>
        <v/>
      </c>
      <c r="M680" s="15" t="str">
        <f t="shared" si="139"/>
        <v/>
      </c>
      <c r="N680" s="113"/>
      <c r="O680" s="21"/>
      <c r="P680" s="21">
        <v>0</v>
      </c>
      <c r="Q680" s="22">
        <f t="shared" si="144"/>
        <v>0</v>
      </c>
      <c r="R680" s="22">
        <f t="shared" si="140"/>
        <v>0</v>
      </c>
      <c r="S680" s="39" t="str">
        <f t="shared" si="141"/>
        <v/>
      </c>
      <c r="T680" s="39" t="str">
        <f t="shared" si="142"/>
        <v/>
      </c>
      <c r="U680" s="39" t="str">
        <f t="shared" si="143"/>
        <v/>
      </c>
    </row>
    <row r="681" spans="2:21" ht="12.75" customHeight="1" x14ac:dyDescent="0.15">
      <c r="B681" s="15" t="str">
        <f t="shared" si="134"/>
        <v/>
      </c>
      <c r="C681" s="15" t="str">
        <f>IF(E681="","",INT((E681-SUM(MOD(DATE(YEAR(E681-MOD(E681-2,7)+3),1,2),{1E+99;7})*{1;-1})+5)/7))</f>
        <v/>
      </c>
      <c r="D681" s="16" t="str">
        <f t="shared" si="135"/>
        <v/>
      </c>
      <c r="E681" s="17"/>
      <c r="F681" s="18"/>
      <c r="G681" s="20" t="str">
        <f t="shared" si="136"/>
        <v/>
      </c>
      <c r="H681" s="18"/>
      <c r="I681" s="15" t="str">
        <f t="shared" si="137"/>
        <v/>
      </c>
      <c r="J681" s="19"/>
      <c r="K681" s="19"/>
      <c r="L681" s="20" t="str">
        <f t="shared" si="138"/>
        <v/>
      </c>
      <c r="M681" s="15" t="str">
        <f t="shared" si="139"/>
        <v/>
      </c>
      <c r="N681" s="113"/>
      <c r="O681" s="21"/>
      <c r="P681" s="21">
        <v>0</v>
      </c>
      <c r="Q681" s="22">
        <f t="shared" si="144"/>
        <v>0</v>
      </c>
      <c r="R681" s="22">
        <f t="shared" si="140"/>
        <v>0</v>
      </c>
      <c r="S681" s="39" t="str">
        <f t="shared" si="141"/>
        <v/>
      </c>
      <c r="T681" s="39" t="str">
        <f t="shared" si="142"/>
        <v/>
      </c>
      <c r="U681" s="39" t="str">
        <f t="shared" si="143"/>
        <v/>
      </c>
    </row>
    <row r="682" spans="2:21" ht="12.75" customHeight="1" x14ac:dyDescent="0.15">
      <c r="B682" s="15" t="str">
        <f t="shared" si="134"/>
        <v/>
      </c>
      <c r="C682" s="15" t="str">
        <f>IF(E682="","",INT((E682-SUM(MOD(DATE(YEAR(E682-MOD(E682-2,7)+3),1,2),{1E+99;7})*{1;-1})+5)/7))</f>
        <v/>
      </c>
      <c r="D682" s="16" t="str">
        <f t="shared" si="135"/>
        <v/>
      </c>
      <c r="E682" s="17"/>
      <c r="F682" s="18"/>
      <c r="G682" s="20" t="str">
        <f t="shared" si="136"/>
        <v/>
      </c>
      <c r="H682" s="18"/>
      <c r="I682" s="15" t="str">
        <f t="shared" si="137"/>
        <v/>
      </c>
      <c r="J682" s="19"/>
      <c r="K682" s="19"/>
      <c r="L682" s="20" t="str">
        <f t="shared" si="138"/>
        <v/>
      </c>
      <c r="M682" s="15" t="str">
        <f t="shared" si="139"/>
        <v/>
      </c>
      <c r="N682" s="113"/>
      <c r="O682" s="21"/>
      <c r="P682" s="21">
        <v>0</v>
      </c>
      <c r="Q682" s="22">
        <f t="shared" si="144"/>
        <v>0</v>
      </c>
      <c r="R682" s="22">
        <f t="shared" si="140"/>
        <v>0</v>
      </c>
      <c r="S682" s="39" t="str">
        <f t="shared" si="141"/>
        <v/>
      </c>
      <c r="T682" s="39" t="str">
        <f t="shared" si="142"/>
        <v/>
      </c>
      <c r="U682" s="39" t="str">
        <f t="shared" si="143"/>
        <v/>
      </c>
    </row>
    <row r="683" spans="2:21" ht="12.75" customHeight="1" x14ac:dyDescent="0.15">
      <c r="B683" s="15" t="str">
        <f t="shared" si="134"/>
        <v/>
      </c>
      <c r="C683" s="15" t="str">
        <f>IF(E683="","",INT((E683-SUM(MOD(DATE(YEAR(E683-MOD(E683-2,7)+3),1,2),{1E+99;7})*{1;-1})+5)/7))</f>
        <v/>
      </c>
      <c r="D683" s="16" t="str">
        <f t="shared" si="135"/>
        <v/>
      </c>
      <c r="E683" s="17"/>
      <c r="F683" s="18"/>
      <c r="G683" s="20" t="str">
        <f t="shared" si="136"/>
        <v/>
      </c>
      <c r="H683" s="18"/>
      <c r="I683" s="15" t="str">
        <f t="shared" si="137"/>
        <v/>
      </c>
      <c r="J683" s="19"/>
      <c r="K683" s="19"/>
      <c r="L683" s="20" t="str">
        <f t="shared" si="138"/>
        <v/>
      </c>
      <c r="M683" s="15" t="str">
        <f t="shared" si="139"/>
        <v/>
      </c>
      <c r="N683" s="113"/>
      <c r="O683" s="21"/>
      <c r="P683" s="21">
        <v>0</v>
      </c>
      <c r="Q683" s="22">
        <f t="shared" si="144"/>
        <v>0</v>
      </c>
      <c r="R683" s="22">
        <f t="shared" si="140"/>
        <v>0</v>
      </c>
      <c r="S683" s="39" t="str">
        <f t="shared" si="141"/>
        <v/>
      </c>
      <c r="T683" s="39" t="str">
        <f t="shared" si="142"/>
        <v/>
      </c>
      <c r="U683" s="39" t="str">
        <f t="shared" si="143"/>
        <v/>
      </c>
    </row>
    <row r="684" spans="2:21" ht="12.75" customHeight="1" x14ac:dyDescent="0.15">
      <c r="B684" s="15" t="str">
        <f t="shared" si="134"/>
        <v/>
      </c>
      <c r="C684" s="15" t="str">
        <f>IF(E684="","",INT((E684-SUM(MOD(DATE(YEAR(E684-MOD(E684-2,7)+3),1,2),{1E+99;7})*{1;-1})+5)/7))</f>
        <v/>
      </c>
      <c r="D684" s="16" t="str">
        <f t="shared" si="135"/>
        <v/>
      </c>
      <c r="E684" s="17"/>
      <c r="F684" s="18"/>
      <c r="G684" s="20" t="str">
        <f t="shared" si="136"/>
        <v/>
      </c>
      <c r="H684" s="18"/>
      <c r="I684" s="15" t="str">
        <f t="shared" si="137"/>
        <v/>
      </c>
      <c r="J684" s="19"/>
      <c r="K684" s="19"/>
      <c r="L684" s="20" t="str">
        <f t="shared" si="138"/>
        <v/>
      </c>
      <c r="M684" s="15" t="str">
        <f t="shared" si="139"/>
        <v/>
      </c>
      <c r="N684" s="113"/>
      <c r="O684" s="21"/>
      <c r="P684" s="21">
        <v>0</v>
      </c>
      <c r="Q684" s="22">
        <f t="shared" si="144"/>
        <v>0</v>
      </c>
      <c r="R684" s="22">
        <f t="shared" si="140"/>
        <v>0</v>
      </c>
      <c r="S684" s="39" t="str">
        <f t="shared" si="141"/>
        <v/>
      </c>
      <c r="T684" s="39" t="str">
        <f t="shared" si="142"/>
        <v/>
      </c>
      <c r="U684" s="39" t="str">
        <f t="shared" si="143"/>
        <v/>
      </c>
    </row>
    <row r="685" spans="2:21" ht="12.75" customHeight="1" x14ac:dyDescent="0.15">
      <c r="B685" s="15" t="str">
        <f t="shared" si="134"/>
        <v/>
      </c>
      <c r="C685" s="15" t="str">
        <f>IF(E685="","",INT((E685-SUM(MOD(DATE(YEAR(E685-MOD(E685-2,7)+3),1,2),{1E+99;7})*{1;-1})+5)/7))</f>
        <v/>
      </c>
      <c r="D685" s="16" t="str">
        <f t="shared" si="135"/>
        <v/>
      </c>
      <c r="E685" s="17"/>
      <c r="F685" s="18"/>
      <c r="G685" s="20" t="str">
        <f t="shared" si="136"/>
        <v/>
      </c>
      <c r="H685" s="18"/>
      <c r="I685" s="15" t="str">
        <f t="shared" si="137"/>
        <v/>
      </c>
      <c r="J685" s="19"/>
      <c r="K685" s="19"/>
      <c r="L685" s="20" t="str">
        <f t="shared" si="138"/>
        <v/>
      </c>
      <c r="M685" s="15" t="str">
        <f t="shared" si="139"/>
        <v/>
      </c>
      <c r="N685" s="113"/>
      <c r="O685" s="21"/>
      <c r="P685" s="21">
        <v>0</v>
      </c>
      <c r="Q685" s="22">
        <f t="shared" si="144"/>
        <v>0</v>
      </c>
      <c r="R685" s="22">
        <f t="shared" si="140"/>
        <v>0</v>
      </c>
      <c r="S685" s="39" t="str">
        <f t="shared" si="141"/>
        <v/>
      </c>
      <c r="T685" s="39" t="str">
        <f t="shared" si="142"/>
        <v/>
      </c>
      <c r="U685" s="39" t="str">
        <f t="shared" si="143"/>
        <v/>
      </c>
    </row>
    <row r="686" spans="2:21" ht="12.75" customHeight="1" x14ac:dyDescent="0.15">
      <c r="B686" s="15" t="str">
        <f t="shared" si="134"/>
        <v/>
      </c>
      <c r="C686" s="15" t="str">
        <f>IF(E686="","",INT((E686-SUM(MOD(DATE(YEAR(E686-MOD(E686-2,7)+3),1,2),{1E+99;7})*{1;-1})+5)/7))</f>
        <v/>
      </c>
      <c r="D686" s="16" t="str">
        <f t="shared" si="135"/>
        <v/>
      </c>
      <c r="E686" s="17"/>
      <c r="F686" s="18"/>
      <c r="G686" s="20" t="str">
        <f t="shared" si="136"/>
        <v/>
      </c>
      <c r="H686" s="18"/>
      <c r="I686" s="15" t="str">
        <f t="shared" si="137"/>
        <v/>
      </c>
      <c r="J686" s="19"/>
      <c r="K686" s="19"/>
      <c r="L686" s="20" t="str">
        <f t="shared" si="138"/>
        <v/>
      </c>
      <c r="M686" s="15" t="str">
        <f t="shared" si="139"/>
        <v/>
      </c>
      <c r="N686" s="113"/>
      <c r="O686" s="21"/>
      <c r="P686" s="21">
        <v>0</v>
      </c>
      <c r="Q686" s="22">
        <f t="shared" si="144"/>
        <v>0</v>
      </c>
      <c r="R686" s="22">
        <f t="shared" si="140"/>
        <v>0</v>
      </c>
      <c r="S686" s="39" t="str">
        <f t="shared" si="141"/>
        <v/>
      </c>
      <c r="T686" s="39" t="str">
        <f t="shared" si="142"/>
        <v/>
      </c>
      <c r="U686" s="39" t="str">
        <f t="shared" si="143"/>
        <v/>
      </c>
    </row>
    <row r="687" spans="2:21" ht="12.75" customHeight="1" x14ac:dyDescent="0.15">
      <c r="B687" s="15" t="str">
        <f t="shared" si="134"/>
        <v/>
      </c>
      <c r="C687" s="15" t="str">
        <f>IF(E687="","",INT((E687-SUM(MOD(DATE(YEAR(E687-MOD(E687-2,7)+3),1,2),{1E+99;7})*{1;-1})+5)/7))</f>
        <v/>
      </c>
      <c r="D687" s="16" t="str">
        <f t="shared" si="135"/>
        <v/>
      </c>
      <c r="E687" s="17"/>
      <c r="F687" s="18"/>
      <c r="G687" s="20" t="str">
        <f t="shared" si="136"/>
        <v/>
      </c>
      <c r="H687" s="18"/>
      <c r="I687" s="15" t="str">
        <f t="shared" si="137"/>
        <v/>
      </c>
      <c r="J687" s="19"/>
      <c r="K687" s="19"/>
      <c r="L687" s="20" t="str">
        <f t="shared" si="138"/>
        <v/>
      </c>
      <c r="M687" s="15" t="str">
        <f t="shared" si="139"/>
        <v/>
      </c>
      <c r="N687" s="113"/>
      <c r="O687" s="21"/>
      <c r="P687" s="21">
        <v>0</v>
      </c>
      <c r="Q687" s="22">
        <f t="shared" si="144"/>
        <v>0</v>
      </c>
      <c r="R687" s="22">
        <f t="shared" si="140"/>
        <v>0</v>
      </c>
      <c r="S687" s="39" t="str">
        <f t="shared" si="141"/>
        <v/>
      </c>
      <c r="T687" s="39" t="str">
        <f t="shared" si="142"/>
        <v/>
      </c>
      <c r="U687" s="39" t="str">
        <f t="shared" si="143"/>
        <v/>
      </c>
    </row>
    <row r="688" spans="2:21" ht="12.75" customHeight="1" x14ac:dyDescent="0.15">
      <c r="B688" s="15" t="str">
        <f t="shared" si="134"/>
        <v/>
      </c>
      <c r="C688" s="15" t="str">
        <f>IF(E688="","",INT((E688-SUM(MOD(DATE(YEAR(E688-MOD(E688-2,7)+3),1,2),{1E+99;7})*{1;-1})+5)/7))</f>
        <v/>
      </c>
      <c r="D688" s="16" t="str">
        <f t="shared" si="135"/>
        <v/>
      </c>
      <c r="E688" s="17"/>
      <c r="F688" s="18"/>
      <c r="G688" s="20" t="str">
        <f t="shared" si="136"/>
        <v/>
      </c>
      <c r="H688" s="18"/>
      <c r="I688" s="15" t="str">
        <f t="shared" si="137"/>
        <v/>
      </c>
      <c r="J688" s="19"/>
      <c r="K688" s="19"/>
      <c r="L688" s="20" t="str">
        <f t="shared" si="138"/>
        <v/>
      </c>
      <c r="M688" s="15" t="str">
        <f t="shared" si="139"/>
        <v/>
      </c>
      <c r="N688" s="113"/>
      <c r="O688" s="21"/>
      <c r="P688" s="21">
        <v>0</v>
      </c>
      <c r="Q688" s="22">
        <f t="shared" si="144"/>
        <v>0</v>
      </c>
      <c r="R688" s="22">
        <f t="shared" si="140"/>
        <v>0</v>
      </c>
      <c r="S688" s="39" t="str">
        <f t="shared" si="141"/>
        <v/>
      </c>
      <c r="T688" s="39" t="str">
        <f t="shared" si="142"/>
        <v/>
      </c>
      <c r="U688" s="39" t="str">
        <f t="shared" si="143"/>
        <v/>
      </c>
    </row>
    <row r="689" spans="2:21" ht="12.75" customHeight="1" x14ac:dyDescent="0.15">
      <c r="B689" s="15" t="str">
        <f t="shared" si="134"/>
        <v/>
      </c>
      <c r="C689" s="15" t="str">
        <f>IF(E689="","",INT((E689-SUM(MOD(DATE(YEAR(E689-MOD(E689-2,7)+3),1,2),{1E+99;7})*{1;-1})+5)/7))</f>
        <v/>
      </c>
      <c r="D689" s="16" t="str">
        <f t="shared" si="135"/>
        <v/>
      </c>
      <c r="E689" s="17"/>
      <c r="F689" s="18"/>
      <c r="G689" s="20" t="str">
        <f t="shared" si="136"/>
        <v/>
      </c>
      <c r="H689" s="18"/>
      <c r="I689" s="15" t="str">
        <f t="shared" si="137"/>
        <v/>
      </c>
      <c r="J689" s="19"/>
      <c r="K689" s="19"/>
      <c r="L689" s="20" t="str">
        <f t="shared" si="138"/>
        <v/>
      </c>
      <c r="M689" s="15" t="str">
        <f t="shared" si="139"/>
        <v/>
      </c>
      <c r="N689" s="113"/>
      <c r="O689" s="21"/>
      <c r="P689" s="21">
        <v>0</v>
      </c>
      <c r="Q689" s="22">
        <f t="shared" si="144"/>
        <v>0</v>
      </c>
      <c r="R689" s="22">
        <f t="shared" si="140"/>
        <v>0</v>
      </c>
      <c r="S689" s="39" t="str">
        <f t="shared" si="141"/>
        <v/>
      </c>
      <c r="T689" s="39" t="str">
        <f t="shared" si="142"/>
        <v/>
      </c>
      <c r="U689" s="39" t="str">
        <f t="shared" si="143"/>
        <v/>
      </c>
    </row>
    <row r="690" spans="2:21" ht="12.75" customHeight="1" x14ac:dyDescent="0.15">
      <c r="B690" s="15" t="str">
        <f t="shared" si="134"/>
        <v/>
      </c>
      <c r="C690" s="15" t="str">
        <f>IF(E690="","",INT((E690-SUM(MOD(DATE(YEAR(E690-MOD(E690-2,7)+3),1,2),{1E+99;7})*{1;-1})+5)/7))</f>
        <v/>
      </c>
      <c r="D690" s="16" t="str">
        <f t="shared" si="135"/>
        <v/>
      </c>
      <c r="E690" s="17"/>
      <c r="F690" s="18"/>
      <c r="G690" s="20" t="str">
        <f t="shared" si="136"/>
        <v/>
      </c>
      <c r="H690" s="18"/>
      <c r="I690" s="15" t="str">
        <f t="shared" si="137"/>
        <v/>
      </c>
      <c r="J690" s="19"/>
      <c r="K690" s="19"/>
      <c r="L690" s="20" t="str">
        <f t="shared" si="138"/>
        <v/>
      </c>
      <c r="M690" s="15" t="str">
        <f t="shared" si="139"/>
        <v/>
      </c>
      <c r="N690" s="113"/>
      <c r="O690" s="21"/>
      <c r="P690" s="21">
        <v>0</v>
      </c>
      <c r="Q690" s="22">
        <f t="shared" si="144"/>
        <v>0</v>
      </c>
      <c r="R690" s="22">
        <f t="shared" si="140"/>
        <v>0</v>
      </c>
      <c r="S690" s="39" t="str">
        <f t="shared" si="141"/>
        <v/>
      </c>
      <c r="T690" s="39" t="str">
        <f t="shared" si="142"/>
        <v/>
      </c>
      <c r="U690" s="39" t="str">
        <f t="shared" si="143"/>
        <v/>
      </c>
    </row>
    <row r="691" spans="2:21" ht="12.75" customHeight="1" x14ac:dyDescent="0.15">
      <c r="B691" s="15" t="str">
        <f t="shared" si="134"/>
        <v/>
      </c>
      <c r="C691" s="15" t="str">
        <f>IF(E691="","",INT((E691-SUM(MOD(DATE(YEAR(E691-MOD(E691-2,7)+3),1,2),{1E+99;7})*{1;-1})+5)/7))</f>
        <v/>
      </c>
      <c r="D691" s="16" t="str">
        <f t="shared" si="135"/>
        <v/>
      </c>
      <c r="E691" s="17"/>
      <c r="F691" s="18"/>
      <c r="G691" s="20" t="str">
        <f t="shared" si="136"/>
        <v/>
      </c>
      <c r="H691" s="18"/>
      <c r="I691" s="15" t="str">
        <f t="shared" si="137"/>
        <v/>
      </c>
      <c r="J691" s="19"/>
      <c r="K691" s="19"/>
      <c r="L691" s="20" t="str">
        <f t="shared" si="138"/>
        <v/>
      </c>
      <c r="M691" s="15" t="str">
        <f t="shared" si="139"/>
        <v/>
      </c>
      <c r="N691" s="113"/>
      <c r="O691" s="21"/>
      <c r="P691" s="21">
        <v>0</v>
      </c>
      <c r="Q691" s="22">
        <f t="shared" si="144"/>
        <v>0</v>
      </c>
      <c r="R691" s="22">
        <f t="shared" si="140"/>
        <v>0</v>
      </c>
      <c r="S691" s="39" t="str">
        <f t="shared" si="141"/>
        <v/>
      </c>
      <c r="T691" s="39" t="str">
        <f t="shared" si="142"/>
        <v/>
      </c>
      <c r="U691" s="39" t="str">
        <f t="shared" si="143"/>
        <v/>
      </c>
    </row>
    <row r="692" spans="2:21" ht="12.75" customHeight="1" x14ac:dyDescent="0.15">
      <c r="B692" s="15" t="str">
        <f t="shared" si="134"/>
        <v/>
      </c>
      <c r="C692" s="15" t="str">
        <f>IF(E692="","",INT((E692-SUM(MOD(DATE(YEAR(E692-MOD(E692-2,7)+3),1,2),{1E+99;7})*{1;-1})+5)/7))</f>
        <v/>
      </c>
      <c r="D692" s="16" t="str">
        <f t="shared" si="135"/>
        <v/>
      </c>
      <c r="E692" s="17"/>
      <c r="F692" s="18"/>
      <c r="G692" s="20" t="str">
        <f t="shared" si="136"/>
        <v/>
      </c>
      <c r="H692" s="18"/>
      <c r="I692" s="15" t="str">
        <f t="shared" si="137"/>
        <v/>
      </c>
      <c r="J692" s="19"/>
      <c r="K692" s="19"/>
      <c r="L692" s="20" t="str">
        <f t="shared" si="138"/>
        <v/>
      </c>
      <c r="M692" s="15" t="str">
        <f t="shared" si="139"/>
        <v/>
      </c>
      <c r="N692" s="113"/>
      <c r="O692" s="21"/>
      <c r="P692" s="21">
        <v>0</v>
      </c>
      <c r="Q692" s="22">
        <f t="shared" si="144"/>
        <v>0</v>
      </c>
      <c r="R692" s="22">
        <f t="shared" si="140"/>
        <v>0</v>
      </c>
      <c r="S692" s="39" t="str">
        <f t="shared" si="141"/>
        <v/>
      </c>
      <c r="T692" s="39" t="str">
        <f t="shared" si="142"/>
        <v/>
      </c>
      <c r="U692" s="39" t="str">
        <f t="shared" si="143"/>
        <v/>
      </c>
    </row>
    <row r="693" spans="2:21" ht="12.75" customHeight="1" x14ac:dyDescent="0.15">
      <c r="B693" s="15" t="str">
        <f t="shared" si="134"/>
        <v/>
      </c>
      <c r="C693" s="15" t="str">
        <f>IF(E693="","",INT((E693-SUM(MOD(DATE(YEAR(E693-MOD(E693-2,7)+3),1,2),{1E+99;7})*{1;-1})+5)/7))</f>
        <v/>
      </c>
      <c r="D693" s="16" t="str">
        <f t="shared" si="135"/>
        <v/>
      </c>
      <c r="E693" s="17"/>
      <c r="F693" s="18"/>
      <c r="G693" s="20" t="str">
        <f t="shared" si="136"/>
        <v/>
      </c>
      <c r="H693" s="18"/>
      <c r="I693" s="15" t="str">
        <f t="shared" si="137"/>
        <v/>
      </c>
      <c r="J693" s="19"/>
      <c r="K693" s="19"/>
      <c r="L693" s="20" t="str">
        <f t="shared" si="138"/>
        <v/>
      </c>
      <c r="M693" s="15" t="str">
        <f t="shared" si="139"/>
        <v/>
      </c>
      <c r="N693" s="113"/>
      <c r="O693" s="21"/>
      <c r="P693" s="21">
        <v>0</v>
      </c>
      <c r="Q693" s="22">
        <f t="shared" si="144"/>
        <v>0</v>
      </c>
      <c r="R693" s="22">
        <f t="shared" si="140"/>
        <v>0</v>
      </c>
      <c r="S693" s="39" t="str">
        <f t="shared" si="141"/>
        <v/>
      </c>
      <c r="T693" s="39" t="str">
        <f t="shared" si="142"/>
        <v/>
      </c>
      <c r="U693" s="39" t="str">
        <f t="shared" si="143"/>
        <v/>
      </c>
    </row>
    <row r="694" spans="2:21" ht="12.75" customHeight="1" x14ac:dyDescent="0.15">
      <c r="B694" s="15" t="str">
        <f t="shared" si="134"/>
        <v/>
      </c>
      <c r="C694" s="15" t="str">
        <f>IF(E694="","",INT((E694-SUM(MOD(DATE(YEAR(E694-MOD(E694-2,7)+3),1,2),{1E+99;7})*{1;-1})+5)/7))</f>
        <v/>
      </c>
      <c r="D694" s="16" t="str">
        <f t="shared" si="135"/>
        <v/>
      </c>
      <c r="E694" s="17"/>
      <c r="F694" s="18"/>
      <c r="G694" s="20" t="str">
        <f t="shared" si="136"/>
        <v/>
      </c>
      <c r="H694" s="18"/>
      <c r="I694" s="15" t="str">
        <f t="shared" si="137"/>
        <v/>
      </c>
      <c r="J694" s="19"/>
      <c r="K694" s="19"/>
      <c r="L694" s="20" t="str">
        <f t="shared" si="138"/>
        <v/>
      </c>
      <c r="M694" s="15" t="str">
        <f t="shared" si="139"/>
        <v/>
      </c>
      <c r="N694" s="113"/>
      <c r="O694" s="21"/>
      <c r="P694" s="21">
        <v>0</v>
      </c>
      <c r="Q694" s="22">
        <f t="shared" si="144"/>
        <v>0</v>
      </c>
      <c r="R694" s="22">
        <f t="shared" si="140"/>
        <v>0</v>
      </c>
      <c r="S694" s="39" t="str">
        <f t="shared" si="141"/>
        <v/>
      </c>
      <c r="T694" s="39" t="str">
        <f t="shared" si="142"/>
        <v/>
      </c>
      <c r="U694" s="39" t="str">
        <f t="shared" si="143"/>
        <v/>
      </c>
    </row>
    <row r="695" spans="2:21" ht="12.75" customHeight="1" x14ac:dyDescent="0.15">
      <c r="B695" s="15" t="str">
        <f t="shared" si="134"/>
        <v/>
      </c>
      <c r="C695" s="15" t="str">
        <f>IF(E695="","",INT((E695-SUM(MOD(DATE(YEAR(E695-MOD(E695-2,7)+3),1,2),{1E+99;7})*{1;-1})+5)/7))</f>
        <v/>
      </c>
      <c r="D695" s="16" t="str">
        <f t="shared" si="135"/>
        <v/>
      </c>
      <c r="E695" s="17"/>
      <c r="F695" s="18"/>
      <c r="G695" s="20" t="str">
        <f t="shared" si="136"/>
        <v/>
      </c>
      <c r="H695" s="18"/>
      <c r="I695" s="15" t="str">
        <f t="shared" si="137"/>
        <v/>
      </c>
      <c r="J695" s="19"/>
      <c r="K695" s="19"/>
      <c r="L695" s="20" t="str">
        <f t="shared" si="138"/>
        <v/>
      </c>
      <c r="M695" s="15" t="str">
        <f t="shared" si="139"/>
        <v/>
      </c>
      <c r="N695" s="113"/>
      <c r="O695" s="21"/>
      <c r="P695" s="21">
        <v>0</v>
      </c>
      <c r="Q695" s="22">
        <f t="shared" si="144"/>
        <v>0</v>
      </c>
      <c r="R695" s="22">
        <f t="shared" si="140"/>
        <v>0</v>
      </c>
      <c r="S695" s="39" t="str">
        <f t="shared" si="141"/>
        <v/>
      </c>
      <c r="T695" s="39" t="str">
        <f t="shared" si="142"/>
        <v/>
      </c>
      <c r="U695" s="39" t="str">
        <f t="shared" si="143"/>
        <v/>
      </c>
    </row>
    <row r="696" spans="2:21" ht="12.75" customHeight="1" x14ac:dyDescent="0.15">
      <c r="B696" s="15" t="str">
        <f t="shared" si="134"/>
        <v/>
      </c>
      <c r="C696" s="15" t="str">
        <f>IF(E696="","",INT((E696-SUM(MOD(DATE(YEAR(E696-MOD(E696-2,7)+3),1,2),{1E+99;7})*{1;-1})+5)/7))</f>
        <v/>
      </c>
      <c r="D696" s="16" t="str">
        <f t="shared" si="135"/>
        <v/>
      </c>
      <c r="E696" s="17"/>
      <c r="F696" s="18"/>
      <c r="G696" s="20" t="str">
        <f t="shared" si="136"/>
        <v/>
      </c>
      <c r="H696" s="18"/>
      <c r="I696" s="15" t="str">
        <f t="shared" si="137"/>
        <v/>
      </c>
      <c r="J696" s="19"/>
      <c r="K696" s="19"/>
      <c r="L696" s="20" t="str">
        <f t="shared" si="138"/>
        <v/>
      </c>
      <c r="M696" s="15" t="str">
        <f t="shared" si="139"/>
        <v/>
      </c>
      <c r="N696" s="113"/>
      <c r="O696" s="21"/>
      <c r="P696" s="21">
        <v>0</v>
      </c>
      <c r="Q696" s="22">
        <f t="shared" si="144"/>
        <v>0</v>
      </c>
      <c r="R696" s="22">
        <f t="shared" si="140"/>
        <v>0</v>
      </c>
      <c r="S696" s="39" t="str">
        <f t="shared" si="141"/>
        <v/>
      </c>
      <c r="T696" s="39" t="str">
        <f t="shared" si="142"/>
        <v/>
      </c>
      <c r="U696" s="39" t="str">
        <f t="shared" si="143"/>
        <v/>
      </c>
    </row>
    <row r="697" spans="2:21" ht="12.75" customHeight="1" x14ac:dyDescent="0.15">
      <c r="B697" s="15" t="str">
        <f t="shared" si="134"/>
        <v/>
      </c>
      <c r="C697" s="15" t="str">
        <f>IF(E697="","",INT((E697-SUM(MOD(DATE(YEAR(E697-MOD(E697-2,7)+3),1,2),{1E+99;7})*{1;-1})+5)/7))</f>
        <v/>
      </c>
      <c r="D697" s="16" t="str">
        <f t="shared" si="135"/>
        <v/>
      </c>
      <c r="E697" s="17"/>
      <c r="F697" s="18"/>
      <c r="G697" s="20" t="str">
        <f t="shared" si="136"/>
        <v/>
      </c>
      <c r="H697" s="18"/>
      <c r="I697" s="15" t="str">
        <f t="shared" si="137"/>
        <v/>
      </c>
      <c r="J697" s="19"/>
      <c r="K697" s="19"/>
      <c r="L697" s="20" t="str">
        <f t="shared" si="138"/>
        <v/>
      </c>
      <c r="M697" s="15" t="str">
        <f t="shared" si="139"/>
        <v/>
      </c>
      <c r="N697" s="113"/>
      <c r="O697" s="21"/>
      <c r="P697" s="21">
        <v>0</v>
      </c>
      <c r="Q697" s="22">
        <f t="shared" si="144"/>
        <v>0</v>
      </c>
      <c r="R697" s="22">
        <f t="shared" si="140"/>
        <v>0</v>
      </c>
      <c r="S697" s="39" t="str">
        <f t="shared" si="141"/>
        <v/>
      </c>
      <c r="T697" s="39" t="str">
        <f t="shared" si="142"/>
        <v/>
      </c>
      <c r="U697" s="39" t="str">
        <f t="shared" si="143"/>
        <v/>
      </c>
    </row>
    <row r="698" spans="2:21" ht="12.75" customHeight="1" x14ac:dyDescent="0.15">
      <c r="B698" s="15" t="str">
        <f t="shared" si="134"/>
        <v/>
      </c>
      <c r="C698" s="15" t="str">
        <f>IF(E698="","",INT((E698-SUM(MOD(DATE(YEAR(E698-MOD(E698-2,7)+3),1,2),{1E+99;7})*{1;-1})+5)/7))</f>
        <v/>
      </c>
      <c r="D698" s="16" t="str">
        <f t="shared" si="135"/>
        <v/>
      </c>
      <c r="E698" s="17"/>
      <c r="F698" s="18"/>
      <c r="G698" s="20" t="str">
        <f t="shared" si="136"/>
        <v/>
      </c>
      <c r="H698" s="18"/>
      <c r="I698" s="15" t="str">
        <f t="shared" si="137"/>
        <v/>
      </c>
      <c r="J698" s="19"/>
      <c r="K698" s="19"/>
      <c r="L698" s="20" t="str">
        <f t="shared" si="138"/>
        <v/>
      </c>
      <c r="M698" s="15" t="str">
        <f t="shared" si="139"/>
        <v/>
      </c>
      <c r="N698" s="113"/>
      <c r="O698" s="21"/>
      <c r="P698" s="21">
        <v>0</v>
      </c>
      <c r="Q698" s="22">
        <f t="shared" si="144"/>
        <v>0</v>
      </c>
      <c r="R698" s="22">
        <f t="shared" si="140"/>
        <v>0</v>
      </c>
      <c r="S698" s="39" t="str">
        <f t="shared" si="141"/>
        <v/>
      </c>
      <c r="T698" s="39" t="str">
        <f t="shared" si="142"/>
        <v/>
      </c>
      <c r="U698" s="39" t="str">
        <f t="shared" si="143"/>
        <v/>
      </c>
    </row>
    <row r="699" spans="2:21" ht="12.75" customHeight="1" x14ac:dyDescent="0.15">
      <c r="B699" s="15" t="str">
        <f t="shared" si="134"/>
        <v/>
      </c>
      <c r="C699" s="15" t="str">
        <f>IF(E699="","",INT((E699-SUM(MOD(DATE(YEAR(E699-MOD(E699-2,7)+3),1,2),{1E+99;7})*{1;-1})+5)/7))</f>
        <v/>
      </c>
      <c r="D699" s="16" t="str">
        <f t="shared" si="135"/>
        <v/>
      </c>
      <c r="E699" s="17"/>
      <c r="F699" s="18"/>
      <c r="G699" s="20" t="str">
        <f t="shared" si="136"/>
        <v/>
      </c>
      <c r="H699" s="18"/>
      <c r="I699" s="15" t="str">
        <f t="shared" si="137"/>
        <v/>
      </c>
      <c r="J699" s="19"/>
      <c r="K699" s="19"/>
      <c r="L699" s="20" t="str">
        <f t="shared" si="138"/>
        <v/>
      </c>
      <c r="M699" s="15" t="str">
        <f t="shared" si="139"/>
        <v/>
      </c>
      <c r="N699" s="113"/>
      <c r="O699" s="21"/>
      <c r="P699" s="21">
        <v>0</v>
      </c>
      <c r="Q699" s="22">
        <f t="shared" si="144"/>
        <v>0</v>
      </c>
      <c r="R699" s="22">
        <f t="shared" si="140"/>
        <v>0</v>
      </c>
      <c r="S699" s="39" t="str">
        <f t="shared" si="141"/>
        <v/>
      </c>
      <c r="T699" s="39" t="str">
        <f t="shared" si="142"/>
        <v/>
      </c>
      <c r="U699" s="39" t="str">
        <f t="shared" si="143"/>
        <v/>
      </c>
    </row>
    <row r="700" spans="2:21" ht="12.75" customHeight="1" x14ac:dyDescent="0.15">
      <c r="B700" s="15" t="str">
        <f t="shared" si="134"/>
        <v/>
      </c>
      <c r="C700" s="15" t="str">
        <f>IF(E700="","",INT((E700-SUM(MOD(DATE(YEAR(E700-MOD(E700-2,7)+3),1,2),{1E+99;7})*{1;-1})+5)/7))</f>
        <v/>
      </c>
      <c r="D700" s="16" t="str">
        <f t="shared" si="135"/>
        <v/>
      </c>
      <c r="E700" s="17"/>
      <c r="F700" s="18"/>
      <c r="G700" s="20" t="str">
        <f t="shared" si="136"/>
        <v/>
      </c>
      <c r="H700" s="18"/>
      <c r="I700" s="15" t="str">
        <f t="shared" si="137"/>
        <v/>
      </c>
      <c r="J700" s="19"/>
      <c r="K700" s="19"/>
      <c r="L700" s="20" t="str">
        <f t="shared" si="138"/>
        <v/>
      </c>
      <c r="M700" s="15" t="str">
        <f t="shared" si="139"/>
        <v/>
      </c>
      <c r="N700" s="113"/>
      <c r="O700" s="21"/>
      <c r="P700" s="21">
        <v>0</v>
      </c>
      <c r="Q700" s="22">
        <f t="shared" si="144"/>
        <v>0</v>
      </c>
      <c r="R700" s="22">
        <f t="shared" si="140"/>
        <v>0</v>
      </c>
      <c r="S700" s="39" t="str">
        <f t="shared" si="141"/>
        <v/>
      </c>
      <c r="T700" s="39" t="str">
        <f t="shared" si="142"/>
        <v/>
      </c>
      <c r="U700" s="39" t="str">
        <f t="shared" si="143"/>
        <v/>
      </c>
    </row>
    <row r="701" spans="2:21" ht="12.75" customHeight="1" x14ac:dyDescent="0.15">
      <c r="B701" s="15" t="str">
        <f t="shared" si="134"/>
        <v/>
      </c>
      <c r="C701" s="15" t="str">
        <f>IF(E701="","",INT((E701-SUM(MOD(DATE(YEAR(E701-MOD(E701-2,7)+3),1,2),{1E+99;7})*{1;-1})+5)/7))</f>
        <v/>
      </c>
      <c r="D701" s="16" t="str">
        <f t="shared" si="135"/>
        <v/>
      </c>
      <c r="E701" s="17"/>
      <c r="F701" s="18"/>
      <c r="G701" s="20" t="str">
        <f t="shared" si="136"/>
        <v/>
      </c>
      <c r="H701" s="18"/>
      <c r="I701" s="15" t="str">
        <f t="shared" si="137"/>
        <v/>
      </c>
      <c r="J701" s="19"/>
      <c r="K701" s="19"/>
      <c r="L701" s="20" t="str">
        <f t="shared" si="138"/>
        <v/>
      </c>
      <c r="M701" s="15" t="str">
        <f t="shared" si="139"/>
        <v/>
      </c>
      <c r="N701" s="113"/>
      <c r="O701" s="21"/>
      <c r="P701" s="21">
        <v>0</v>
      </c>
      <c r="Q701" s="22">
        <f t="shared" si="144"/>
        <v>0</v>
      </c>
      <c r="R701" s="22">
        <f t="shared" si="140"/>
        <v>0</v>
      </c>
      <c r="S701" s="39" t="str">
        <f t="shared" si="141"/>
        <v/>
      </c>
      <c r="T701" s="39" t="str">
        <f t="shared" si="142"/>
        <v/>
      </c>
      <c r="U701" s="39" t="str">
        <f t="shared" si="143"/>
        <v/>
      </c>
    </row>
    <row r="702" spans="2:21" ht="12.75" customHeight="1" x14ac:dyDescent="0.15">
      <c r="B702" s="15" t="str">
        <f t="shared" si="134"/>
        <v/>
      </c>
      <c r="C702" s="15" t="str">
        <f>IF(E702="","",INT((E702-SUM(MOD(DATE(YEAR(E702-MOD(E702-2,7)+3),1,2),{1E+99;7})*{1;-1})+5)/7))</f>
        <v/>
      </c>
      <c r="D702" s="16" t="str">
        <f t="shared" si="135"/>
        <v/>
      </c>
      <c r="E702" s="17"/>
      <c r="F702" s="18"/>
      <c r="G702" s="20" t="str">
        <f t="shared" si="136"/>
        <v/>
      </c>
      <c r="H702" s="18"/>
      <c r="I702" s="15" t="str">
        <f t="shared" si="137"/>
        <v/>
      </c>
      <c r="J702" s="19"/>
      <c r="K702" s="19"/>
      <c r="L702" s="20" t="str">
        <f t="shared" si="138"/>
        <v/>
      </c>
      <c r="M702" s="15" t="str">
        <f t="shared" si="139"/>
        <v/>
      </c>
      <c r="N702" s="113"/>
      <c r="O702" s="21"/>
      <c r="P702" s="21">
        <v>0</v>
      </c>
      <c r="Q702" s="22">
        <f t="shared" si="144"/>
        <v>0</v>
      </c>
      <c r="R702" s="22">
        <f t="shared" si="140"/>
        <v>0</v>
      </c>
      <c r="S702" s="39" t="str">
        <f t="shared" si="141"/>
        <v/>
      </c>
      <c r="T702" s="39" t="str">
        <f t="shared" si="142"/>
        <v/>
      </c>
      <c r="U702" s="39" t="str">
        <f t="shared" si="143"/>
        <v/>
      </c>
    </row>
    <row r="703" spans="2:21" ht="12.75" customHeight="1" x14ac:dyDescent="0.15">
      <c r="B703" s="15" t="str">
        <f t="shared" si="134"/>
        <v/>
      </c>
      <c r="C703" s="15" t="str">
        <f>IF(E703="","",INT((E703-SUM(MOD(DATE(YEAR(E703-MOD(E703-2,7)+3),1,2),{1E+99;7})*{1;-1})+5)/7))</f>
        <v/>
      </c>
      <c r="D703" s="16" t="str">
        <f t="shared" si="135"/>
        <v/>
      </c>
      <c r="E703" s="17"/>
      <c r="F703" s="18"/>
      <c r="G703" s="20" t="str">
        <f t="shared" si="136"/>
        <v/>
      </c>
      <c r="H703" s="18"/>
      <c r="I703" s="15" t="str">
        <f t="shared" si="137"/>
        <v/>
      </c>
      <c r="J703" s="19"/>
      <c r="K703" s="19"/>
      <c r="L703" s="20" t="str">
        <f t="shared" si="138"/>
        <v/>
      </c>
      <c r="M703" s="15" t="str">
        <f t="shared" si="139"/>
        <v/>
      </c>
      <c r="N703" s="113"/>
      <c r="O703" s="21"/>
      <c r="P703" s="21">
        <v>0</v>
      </c>
      <c r="Q703" s="22">
        <f t="shared" si="144"/>
        <v>0</v>
      </c>
      <c r="R703" s="22">
        <f t="shared" si="140"/>
        <v>0</v>
      </c>
      <c r="S703" s="39" t="str">
        <f t="shared" si="141"/>
        <v/>
      </c>
      <c r="T703" s="39" t="str">
        <f t="shared" si="142"/>
        <v/>
      </c>
      <c r="U703" s="39" t="str">
        <f t="shared" si="143"/>
        <v/>
      </c>
    </row>
    <row r="704" spans="2:21" ht="12.75" customHeight="1" x14ac:dyDescent="0.15">
      <c r="B704" s="15" t="str">
        <f t="shared" si="134"/>
        <v/>
      </c>
      <c r="C704" s="15" t="str">
        <f>IF(E704="","",INT((E704-SUM(MOD(DATE(YEAR(E704-MOD(E704-2,7)+3),1,2),{1E+99;7})*{1;-1})+5)/7))</f>
        <v/>
      </c>
      <c r="D704" s="16" t="str">
        <f t="shared" si="135"/>
        <v/>
      </c>
      <c r="E704" s="17"/>
      <c r="F704" s="18"/>
      <c r="G704" s="20" t="str">
        <f t="shared" si="136"/>
        <v/>
      </c>
      <c r="H704" s="18"/>
      <c r="I704" s="15" t="str">
        <f t="shared" si="137"/>
        <v/>
      </c>
      <c r="J704" s="19"/>
      <c r="K704" s="19"/>
      <c r="L704" s="20" t="str">
        <f t="shared" si="138"/>
        <v/>
      </c>
      <c r="M704" s="15" t="str">
        <f t="shared" si="139"/>
        <v/>
      </c>
      <c r="N704" s="113"/>
      <c r="O704" s="21"/>
      <c r="P704" s="21">
        <v>0</v>
      </c>
      <c r="Q704" s="22">
        <f t="shared" si="144"/>
        <v>0</v>
      </c>
      <c r="R704" s="22">
        <f t="shared" si="140"/>
        <v>0</v>
      </c>
      <c r="S704" s="39" t="str">
        <f t="shared" si="141"/>
        <v/>
      </c>
      <c r="T704" s="39" t="str">
        <f t="shared" si="142"/>
        <v/>
      </c>
      <c r="U704" s="39" t="str">
        <f t="shared" si="143"/>
        <v/>
      </c>
    </row>
    <row r="705" spans="2:21" ht="12.75" customHeight="1" x14ac:dyDescent="0.15">
      <c r="B705" s="15" t="str">
        <f t="shared" si="134"/>
        <v/>
      </c>
      <c r="C705" s="15" t="str">
        <f>IF(E705="","",INT((E705-SUM(MOD(DATE(YEAR(E705-MOD(E705-2,7)+3),1,2),{1E+99;7})*{1;-1})+5)/7))</f>
        <v/>
      </c>
      <c r="D705" s="16" t="str">
        <f t="shared" si="135"/>
        <v/>
      </c>
      <c r="E705" s="17"/>
      <c r="F705" s="18"/>
      <c r="G705" s="20" t="str">
        <f t="shared" si="136"/>
        <v/>
      </c>
      <c r="H705" s="18"/>
      <c r="I705" s="15" t="str">
        <f t="shared" si="137"/>
        <v/>
      </c>
      <c r="J705" s="19"/>
      <c r="K705" s="19"/>
      <c r="L705" s="20" t="str">
        <f t="shared" si="138"/>
        <v/>
      </c>
      <c r="M705" s="15" t="str">
        <f t="shared" si="139"/>
        <v/>
      </c>
      <c r="N705" s="113"/>
      <c r="O705" s="21"/>
      <c r="P705" s="21">
        <v>0</v>
      </c>
      <c r="Q705" s="22">
        <f t="shared" ref="Q705:Q737" si="145">IF(ISNUMBER(Q704),IF(ISNUMBER(P705),Q704+P705,0),0)</f>
        <v>0</v>
      </c>
      <c r="R705" s="22">
        <f t="shared" si="140"/>
        <v>0</v>
      </c>
      <c r="S705" s="39" t="str">
        <f t="shared" si="141"/>
        <v/>
      </c>
      <c r="T705" s="39" t="str">
        <f t="shared" si="142"/>
        <v/>
      </c>
      <c r="U705" s="39" t="str">
        <f t="shared" si="143"/>
        <v/>
      </c>
    </row>
    <row r="706" spans="2:21" ht="12.75" customHeight="1" x14ac:dyDescent="0.15">
      <c r="B706" s="15" t="str">
        <f t="shared" si="134"/>
        <v/>
      </c>
      <c r="C706" s="15" t="str">
        <f>IF(E706="","",INT((E706-SUM(MOD(DATE(YEAR(E706-MOD(E706-2,7)+3),1,2),{1E+99;7})*{1;-1})+5)/7))</f>
        <v/>
      </c>
      <c r="D706" s="16" t="str">
        <f t="shared" si="135"/>
        <v/>
      </c>
      <c r="E706" s="17"/>
      <c r="F706" s="18"/>
      <c r="G706" s="20" t="str">
        <f t="shared" si="136"/>
        <v/>
      </c>
      <c r="H706" s="18"/>
      <c r="I706" s="15" t="str">
        <f t="shared" si="137"/>
        <v/>
      </c>
      <c r="J706" s="19"/>
      <c r="K706" s="19"/>
      <c r="L706" s="20" t="str">
        <f t="shared" si="138"/>
        <v/>
      </c>
      <c r="M706" s="15" t="str">
        <f t="shared" si="139"/>
        <v/>
      </c>
      <c r="N706" s="113"/>
      <c r="O706" s="21"/>
      <c r="P706" s="21">
        <v>0</v>
      </c>
      <c r="Q706" s="22">
        <f t="shared" si="145"/>
        <v>0</v>
      </c>
      <c r="R706" s="22">
        <f t="shared" si="140"/>
        <v>0</v>
      </c>
      <c r="S706" s="39" t="str">
        <f t="shared" si="141"/>
        <v/>
      </c>
      <c r="T706" s="39" t="str">
        <f t="shared" si="142"/>
        <v/>
      </c>
      <c r="U706" s="39" t="str">
        <f t="shared" si="143"/>
        <v/>
      </c>
    </row>
    <row r="707" spans="2:21" ht="12.75" customHeight="1" x14ac:dyDescent="0.15">
      <c r="B707" s="15" t="str">
        <f t="shared" si="134"/>
        <v/>
      </c>
      <c r="C707" s="15" t="str">
        <f>IF(E707="","",INT((E707-SUM(MOD(DATE(YEAR(E707-MOD(E707-2,7)+3),1,2),{1E+99;7})*{1;-1})+5)/7))</f>
        <v/>
      </c>
      <c r="D707" s="16" t="str">
        <f t="shared" si="135"/>
        <v/>
      </c>
      <c r="E707" s="17"/>
      <c r="F707" s="18"/>
      <c r="G707" s="20" t="str">
        <f t="shared" si="136"/>
        <v/>
      </c>
      <c r="H707" s="18"/>
      <c r="I707" s="15" t="str">
        <f t="shared" si="137"/>
        <v/>
      </c>
      <c r="J707" s="19"/>
      <c r="K707" s="19"/>
      <c r="L707" s="20" t="str">
        <f t="shared" si="138"/>
        <v/>
      </c>
      <c r="M707" s="15" t="str">
        <f t="shared" si="139"/>
        <v/>
      </c>
      <c r="N707" s="113"/>
      <c r="O707" s="21"/>
      <c r="P707" s="21">
        <v>0</v>
      </c>
      <c r="Q707" s="22">
        <f t="shared" si="145"/>
        <v>0</v>
      </c>
      <c r="R707" s="22">
        <f t="shared" si="140"/>
        <v>0</v>
      </c>
      <c r="S707" s="39" t="str">
        <f t="shared" si="141"/>
        <v/>
      </c>
      <c r="T707" s="39" t="str">
        <f t="shared" si="142"/>
        <v/>
      </c>
      <c r="U707" s="39" t="str">
        <f t="shared" si="143"/>
        <v/>
      </c>
    </row>
    <row r="708" spans="2:21" ht="12.75" customHeight="1" x14ac:dyDescent="0.15">
      <c r="B708" s="15" t="str">
        <f t="shared" si="134"/>
        <v/>
      </c>
      <c r="C708" s="15" t="str">
        <f>IF(E708="","",INT((E708-SUM(MOD(DATE(YEAR(E708-MOD(E708-2,7)+3),1,2),{1E+99;7})*{1;-1})+5)/7))</f>
        <v/>
      </c>
      <c r="D708" s="16" t="str">
        <f t="shared" si="135"/>
        <v/>
      </c>
      <c r="E708" s="17"/>
      <c r="F708" s="18"/>
      <c r="G708" s="20" t="str">
        <f t="shared" si="136"/>
        <v/>
      </c>
      <c r="H708" s="18"/>
      <c r="I708" s="15" t="str">
        <f t="shared" si="137"/>
        <v/>
      </c>
      <c r="J708" s="19"/>
      <c r="K708" s="19"/>
      <c r="L708" s="20" t="str">
        <f t="shared" si="138"/>
        <v/>
      </c>
      <c r="M708" s="15" t="str">
        <f t="shared" si="139"/>
        <v/>
      </c>
      <c r="N708" s="113"/>
      <c r="O708" s="21"/>
      <c r="P708" s="21">
        <v>0</v>
      </c>
      <c r="Q708" s="22">
        <f t="shared" si="145"/>
        <v>0</v>
      </c>
      <c r="R708" s="22">
        <f t="shared" si="140"/>
        <v>0</v>
      </c>
      <c r="S708" s="39" t="str">
        <f t="shared" si="141"/>
        <v/>
      </c>
      <c r="T708" s="39" t="str">
        <f t="shared" si="142"/>
        <v/>
      </c>
      <c r="U708" s="39" t="str">
        <f t="shared" si="143"/>
        <v/>
      </c>
    </row>
    <row r="709" spans="2:21" ht="12.75" customHeight="1" x14ac:dyDescent="0.15">
      <c r="B709" s="15" t="str">
        <f t="shared" si="134"/>
        <v/>
      </c>
      <c r="C709" s="15" t="str">
        <f>IF(E709="","",INT((E709-SUM(MOD(DATE(YEAR(E709-MOD(E709-2,7)+3),1,2),{1E+99;7})*{1;-1})+5)/7))</f>
        <v/>
      </c>
      <c r="D709" s="16" t="str">
        <f t="shared" si="135"/>
        <v/>
      </c>
      <c r="E709" s="17"/>
      <c r="F709" s="18"/>
      <c r="G709" s="20" t="str">
        <f t="shared" si="136"/>
        <v/>
      </c>
      <c r="H709" s="18"/>
      <c r="I709" s="15" t="str">
        <f t="shared" si="137"/>
        <v/>
      </c>
      <c r="J709" s="19"/>
      <c r="K709" s="19"/>
      <c r="L709" s="20" t="str">
        <f t="shared" si="138"/>
        <v/>
      </c>
      <c r="M709" s="15" t="str">
        <f t="shared" si="139"/>
        <v/>
      </c>
      <c r="N709" s="113"/>
      <c r="O709" s="21"/>
      <c r="P709" s="21">
        <v>0</v>
      </c>
      <c r="Q709" s="22">
        <f t="shared" si="145"/>
        <v>0</v>
      </c>
      <c r="R709" s="22">
        <f t="shared" si="140"/>
        <v>0</v>
      </c>
      <c r="S709" s="39" t="str">
        <f t="shared" si="141"/>
        <v/>
      </c>
      <c r="T709" s="39" t="str">
        <f t="shared" si="142"/>
        <v/>
      </c>
      <c r="U709" s="39" t="str">
        <f t="shared" si="143"/>
        <v/>
      </c>
    </row>
    <row r="710" spans="2:21" ht="12.75" customHeight="1" x14ac:dyDescent="0.15">
      <c r="B710" s="15" t="str">
        <f t="shared" si="134"/>
        <v/>
      </c>
      <c r="C710" s="15" t="str">
        <f>IF(E710="","",INT((E710-SUM(MOD(DATE(YEAR(E710-MOD(E710-2,7)+3),1,2),{1E+99;7})*{1;-1})+5)/7))</f>
        <v/>
      </c>
      <c r="D710" s="16" t="str">
        <f t="shared" si="135"/>
        <v/>
      </c>
      <c r="E710" s="17"/>
      <c r="F710" s="18"/>
      <c r="G710" s="20" t="str">
        <f t="shared" si="136"/>
        <v/>
      </c>
      <c r="H710" s="18"/>
      <c r="I710" s="15" t="str">
        <f t="shared" si="137"/>
        <v/>
      </c>
      <c r="J710" s="19"/>
      <c r="K710" s="19"/>
      <c r="L710" s="20" t="str">
        <f t="shared" si="138"/>
        <v/>
      </c>
      <c r="M710" s="15" t="str">
        <f t="shared" si="139"/>
        <v/>
      </c>
      <c r="N710" s="113"/>
      <c r="O710" s="21"/>
      <c r="P710" s="21">
        <v>0</v>
      </c>
      <c r="Q710" s="22">
        <f t="shared" si="145"/>
        <v>0</v>
      </c>
      <c r="R710" s="22">
        <f t="shared" si="140"/>
        <v>0</v>
      </c>
      <c r="S710" s="39" t="str">
        <f t="shared" si="141"/>
        <v/>
      </c>
      <c r="T710" s="39" t="str">
        <f t="shared" si="142"/>
        <v/>
      </c>
      <c r="U710" s="39" t="str">
        <f t="shared" si="143"/>
        <v/>
      </c>
    </row>
    <row r="711" spans="2:21" ht="12.75" customHeight="1" x14ac:dyDescent="0.15">
      <c r="B711" s="15" t="str">
        <f t="shared" si="134"/>
        <v/>
      </c>
      <c r="C711" s="15" t="str">
        <f>IF(E711="","",INT((E711-SUM(MOD(DATE(YEAR(E711-MOD(E711-2,7)+3),1,2),{1E+99;7})*{1;-1})+5)/7))</f>
        <v/>
      </c>
      <c r="D711" s="16" t="str">
        <f t="shared" si="135"/>
        <v/>
      </c>
      <c r="E711" s="17"/>
      <c r="F711" s="18"/>
      <c r="G711" s="20" t="str">
        <f t="shared" si="136"/>
        <v/>
      </c>
      <c r="H711" s="18"/>
      <c r="I711" s="15" t="str">
        <f t="shared" si="137"/>
        <v/>
      </c>
      <c r="J711" s="19"/>
      <c r="K711" s="19"/>
      <c r="L711" s="20" t="str">
        <f t="shared" si="138"/>
        <v/>
      </c>
      <c r="M711" s="15" t="str">
        <f t="shared" si="139"/>
        <v/>
      </c>
      <c r="N711" s="113"/>
      <c r="O711" s="21"/>
      <c r="P711" s="21">
        <v>0</v>
      </c>
      <c r="Q711" s="22">
        <f t="shared" si="145"/>
        <v>0</v>
      </c>
      <c r="R711" s="22">
        <f t="shared" si="140"/>
        <v>0</v>
      </c>
      <c r="S711" s="39" t="str">
        <f t="shared" si="141"/>
        <v/>
      </c>
      <c r="T711" s="39" t="str">
        <f t="shared" si="142"/>
        <v/>
      </c>
      <c r="U711" s="39" t="str">
        <f t="shared" si="143"/>
        <v/>
      </c>
    </row>
    <row r="712" spans="2:21" ht="12.75" customHeight="1" x14ac:dyDescent="0.15">
      <c r="B712" s="15" t="str">
        <f t="shared" si="134"/>
        <v/>
      </c>
      <c r="C712" s="15" t="str">
        <f>IF(E712="","",INT((E712-SUM(MOD(DATE(YEAR(E712-MOD(E712-2,7)+3),1,2),{1E+99;7})*{1;-1})+5)/7))</f>
        <v/>
      </c>
      <c r="D712" s="16" t="str">
        <f t="shared" si="135"/>
        <v/>
      </c>
      <c r="E712" s="17"/>
      <c r="F712" s="18"/>
      <c r="G712" s="20" t="str">
        <f t="shared" si="136"/>
        <v/>
      </c>
      <c r="H712" s="18"/>
      <c r="I712" s="15" t="str">
        <f t="shared" si="137"/>
        <v/>
      </c>
      <c r="J712" s="19"/>
      <c r="K712" s="19"/>
      <c r="L712" s="20" t="str">
        <f t="shared" si="138"/>
        <v/>
      </c>
      <c r="M712" s="15" t="str">
        <f t="shared" si="139"/>
        <v/>
      </c>
      <c r="N712" s="113"/>
      <c r="O712" s="21"/>
      <c r="P712" s="21">
        <v>0</v>
      </c>
      <c r="Q712" s="22">
        <f t="shared" si="145"/>
        <v>0</v>
      </c>
      <c r="R712" s="22">
        <f t="shared" si="140"/>
        <v>0</v>
      </c>
      <c r="S712" s="39" t="str">
        <f t="shared" si="141"/>
        <v/>
      </c>
      <c r="T712" s="39" t="str">
        <f t="shared" si="142"/>
        <v/>
      </c>
      <c r="U712" s="39" t="str">
        <f t="shared" si="143"/>
        <v/>
      </c>
    </row>
    <row r="713" spans="2:21" ht="12.75" customHeight="1" x14ac:dyDescent="0.15">
      <c r="B713" s="15" t="str">
        <f t="shared" si="134"/>
        <v/>
      </c>
      <c r="C713" s="15" t="str">
        <f>IF(E713="","",INT((E713-SUM(MOD(DATE(YEAR(E713-MOD(E713-2,7)+3),1,2),{1E+99;7})*{1;-1})+5)/7))</f>
        <v/>
      </c>
      <c r="D713" s="16" t="str">
        <f t="shared" si="135"/>
        <v/>
      </c>
      <c r="E713" s="17"/>
      <c r="F713" s="18"/>
      <c r="G713" s="20" t="str">
        <f t="shared" si="136"/>
        <v/>
      </c>
      <c r="H713" s="18"/>
      <c r="I713" s="15" t="str">
        <f t="shared" si="137"/>
        <v/>
      </c>
      <c r="J713" s="19"/>
      <c r="K713" s="19"/>
      <c r="L713" s="20" t="str">
        <f t="shared" si="138"/>
        <v/>
      </c>
      <c r="M713" s="15" t="str">
        <f t="shared" si="139"/>
        <v/>
      </c>
      <c r="N713" s="113"/>
      <c r="O713" s="21"/>
      <c r="P713" s="21">
        <v>0</v>
      </c>
      <c r="Q713" s="22">
        <f t="shared" si="145"/>
        <v>0</v>
      </c>
      <c r="R713" s="22">
        <f t="shared" si="140"/>
        <v>0</v>
      </c>
      <c r="S713" s="39" t="str">
        <f t="shared" si="141"/>
        <v/>
      </c>
      <c r="T713" s="39" t="str">
        <f t="shared" si="142"/>
        <v/>
      </c>
      <c r="U713" s="39" t="str">
        <f t="shared" si="143"/>
        <v/>
      </c>
    </row>
    <row r="714" spans="2:21" ht="12.75" customHeight="1" x14ac:dyDescent="0.15">
      <c r="B714" s="15" t="str">
        <f t="shared" si="134"/>
        <v/>
      </c>
      <c r="C714" s="15" t="str">
        <f>IF(E714="","",INT((E714-SUM(MOD(DATE(YEAR(E714-MOD(E714-2,7)+3),1,2),{1E+99;7})*{1;-1})+5)/7))</f>
        <v/>
      </c>
      <c r="D714" s="16" t="str">
        <f t="shared" si="135"/>
        <v/>
      </c>
      <c r="E714" s="17"/>
      <c r="F714" s="18"/>
      <c r="G714" s="20" t="str">
        <f t="shared" si="136"/>
        <v/>
      </c>
      <c r="H714" s="18"/>
      <c r="I714" s="15" t="str">
        <f t="shared" si="137"/>
        <v/>
      </c>
      <c r="J714" s="19"/>
      <c r="K714" s="19"/>
      <c r="L714" s="20" t="str">
        <f t="shared" si="138"/>
        <v/>
      </c>
      <c r="M714" s="15" t="str">
        <f t="shared" si="139"/>
        <v/>
      </c>
      <c r="N714" s="113"/>
      <c r="O714" s="21"/>
      <c r="P714" s="21">
        <v>0</v>
      </c>
      <c r="Q714" s="22">
        <f t="shared" si="145"/>
        <v>0</v>
      </c>
      <c r="R714" s="22">
        <f t="shared" si="140"/>
        <v>0</v>
      </c>
      <c r="S714" s="39" t="str">
        <f t="shared" si="141"/>
        <v/>
      </c>
      <c r="T714" s="39" t="str">
        <f t="shared" si="142"/>
        <v/>
      </c>
      <c r="U714" s="39" t="str">
        <f t="shared" si="143"/>
        <v/>
      </c>
    </row>
    <row r="715" spans="2:21" ht="12.75" customHeight="1" x14ac:dyDescent="0.15">
      <c r="B715" s="15" t="str">
        <f t="shared" si="134"/>
        <v/>
      </c>
      <c r="C715" s="15" t="str">
        <f>IF(E715="","",INT((E715-SUM(MOD(DATE(YEAR(E715-MOD(E715-2,7)+3),1,2),{1E+99;7})*{1;-1})+5)/7))</f>
        <v/>
      </c>
      <c r="D715" s="16" t="str">
        <f t="shared" si="135"/>
        <v/>
      </c>
      <c r="E715" s="17"/>
      <c r="F715" s="18"/>
      <c r="G715" s="20" t="str">
        <f t="shared" si="136"/>
        <v/>
      </c>
      <c r="H715" s="18"/>
      <c r="I715" s="15" t="str">
        <f t="shared" si="137"/>
        <v/>
      </c>
      <c r="J715" s="19"/>
      <c r="K715" s="19"/>
      <c r="L715" s="20" t="str">
        <f t="shared" si="138"/>
        <v/>
      </c>
      <c r="M715" s="15" t="str">
        <f t="shared" si="139"/>
        <v/>
      </c>
      <c r="N715" s="113"/>
      <c r="O715" s="21"/>
      <c r="P715" s="21">
        <v>0</v>
      </c>
      <c r="Q715" s="22">
        <f t="shared" si="145"/>
        <v>0</v>
      </c>
      <c r="R715" s="22">
        <f t="shared" si="140"/>
        <v>0</v>
      </c>
      <c r="S715" s="39" t="str">
        <f t="shared" si="141"/>
        <v/>
      </c>
      <c r="T715" s="39" t="str">
        <f t="shared" si="142"/>
        <v/>
      </c>
      <c r="U715" s="39" t="str">
        <f t="shared" si="143"/>
        <v/>
      </c>
    </row>
    <row r="716" spans="2:21" ht="12.75" customHeight="1" x14ac:dyDescent="0.15">
      <c r="B716" s="15" t="str">
        <f t="shared" ref="B716:B779" si="146">IF(E716="","",MONTH(E716))</f>
        <v/>
      </c>
      <c r="C716" s="15" t="str">
        <f>IF(E716="","",INT((E716-SUM(MOD(DATE(YEAR(E716-MOD(E716-2,7)+3),1,2),{1E+99;7})*{1;-1})+5)/7))</f>
        <v/>
      </c>
      <c r="D716" s="16" t="str">
        <f t="shared" ref="D716:D779" si="147">IF(E716="","",E716)</f>
        <v/>
      </c>
      <c r="E716" s="17"/>
      <c r="F716" s="18"/>
      <c r="G716" s="20" t="str">
        <f t="shared" ref="G716:G779" si="148">IF(ISERROR(VLOOKUP(F716,TabelKlanten,2,FALSE)),"",VLOOKUP(F716,TabelKlanten,2,FALSE))</f>
        <v/>
      </c>
      <c r="H716" s="18"/>
      <c r="I716" s="15" t="str">
        <f t="shared" ref="I716:I779" si="149">IF(ISERROR(VLOOKUP(H716,TabelProjecten,2,FALSE)),"",VLOOKUP(H716,TabelProjecten,2,FALSE))</f>
        <v/>
      </c>
      <c r="J716" s="19"/>
      <c r="K716" s="19"/>
      <c r="L716" s="20" t="str">
        <f t="shared" ref="L716:L779" si="150">IF(ISERROR(VLOOKUP(K716,UrenTabel,3,FALSE)),"",VLOOKUP(K716,UrenTabel,3,FALSE))</f>
        <v/>
      </c>
      <c r="M716" s="15" t="str">
        <f t="shared" ref="M716:M779" si="151">IF(ISERROR(VLOOKUP(K716,UrenTabel,2,FALSE)),"",VLOOKUP(K716,UrenTabel,2,FALSE))</f>
        <v/>
      </c>
      <c r="N716" s="113"/>
      <c r="O716" s="21"/>
      <c r="P716" s="21">
        <v>0</v>
      </c>
      <c r="Q716" s="22">
        <f t="shared" si="145"/>
        <v>0</v>
      </c>
      <c r="R716" s="22">
        <f t="shared" si="140"/>
        <v>0</v>
      </c>
      <c r="S716" s="39" t="str">
        <f t="shared" si="141"/>
        <v/>
      </c>
      <c r="T716" s="39" t="str">
        <f t="shared" si="142"/>
        <v/>
      </c>
      <c r="U716" s="39" t="str">
        <f t="shared" si="143"/>
        <v/>
      </c>
    </row>
    <row r="717" spans="2:21" ht="12.75" customHeight="1" x14ac:dyDescent="0.15">
      <c r="B717" s="15" t="str">
        <f t="shared" si="146"/>
        <v/>
      </c>
      <c r="C717" s="15" t="str">
        <f>IF(E717="","",INT((E717-SUM(MOD(DATE(YEAR(E717-MOD(E717-2,7)+3),1,2),{1E+99;7})*{1;-1})+5)/7))</f>
        <v/>
      </c>
      <c r="D717" s="16" t="str">
        <f t="shared" si="147"/>
        <v/>
      </c>
      <c r="E717" s="17"/>
      <c r="F717" s="18"/>
      <c r="G717" s="20" t="str">
        <f t="shared" si="148"/>
        <v/>
      </c>
      <c r="H717" s="18"/>
      <c r="I717" s="15" t="str">
        <f t="shared" si="149"/>
        <v/>
      </c>
      <c r="J717" s="19"/>
      <c r="K717" s="19"/>
      <c r="L717" s="20" t="str">
        <f t="shared" si="150"/>
        <v/>
      </c>
      <c r="M717" s="15" t="str">
        <f t="shared" si="151"/>
        <v/>
      </c>
      <c r="N717" s="113"/>
      <c r="O717" s="21"/>
      <c r="P717" s="21">
        <v>0</v>
      </c>
      <c r="Q717" s="22">
        <f t="shared" si="145"/>
        <v>0</v>
      </c>
      <c r="R717" s="22">
        <f t="shared" si="140"/>
        <v>0</v>
      </c>
      <c r="S717" s="39" t="str">
        <f t="shared" si="141"/>
        <v/>
      </c>
      <c r="T717" s="39" t="str">
        <f t="shared" si="142"/>
        <v/>
      </c>
      <c r="U717" s="39" t="str">
        <f t="shared" si="143"/>
        <v/>
      </c>
    </row>
    <row r="718" spans="2:21" ht="12.75" customHeight="1" x14ac:dyDescent="0.15">
      <c r="B718" s="15" t="str">
        <f t="shared" si="146"/>
        <v/>
      </c>
      <c r="C718" s="15" t="str">
        <f>IF(E718="","",INT((E718-SUM(MOD(DATE(YEAR(E718-MOD(E718-2,7)+3),1,2),{1E+99;7})*{1;-1})+5)/7))</f>
        <v/>
      </c>
      <c r="D718" s="16" t="str">
        <f t="shared" si="147"/>
        <v/>
      </c>
      <c r="E718" s="17"/>
      <c r="F718" s="18"/>
      <c r="G718" s="20" t="str">
        <f t="shared" si="148"/>
        <v/>
      </c>
      <c r="H718" s="18"/>
      <c r="I718" s="15" t="str">
        <f t="shared" si="149"/>
        <v/>
      </c>
      <c r="J718" s="19"/>
      <c r="K718" s="19"/>
      <c r="L718" s="20" t="str">
        <f t="shared" si="150"/>
        <v/>
      </c>
      <c r="M718" s="15" t="str">
        <f t="shared" si="151"/>
        <v/>
      </c>
      <c r="N718" s="113"/>
      <c r="O718" s="21"/>
      <c r="P718" s="21">
        <v>0</v>
      </c>
      <c r="Q718" s="22">
        <f t="shared" si="145"/>
        <v>0</v>
      </c>
      <c r="R718" s="22">
        <f t="shared" si="140"/>
        <v>0</v>
      </c>
      <c r="S718" s="39" t="str">
        <f t="shared" si="141"/>
        <v/>
      </c>
      <c r="T718" s="39" t="str">
        <f t="shared" si="142"/>
        <v/>
      </c>
      <c r="U718" s="39" t="str">
        <f t="shared" si="143"/>
        <v/>
      </c>
    </row>
    <row r="719" spans="2:21" ht="12.75" customHeight="1" x14ac:dyDescent="0.15">
      <c r="B719" s="15" t="str">
        <f t="shared" si="146"/>
        <v/>
      </c>
      <c r="C719" s="15" t="str">
        <f>IF(E719="","",INT((E719-SUM(MOD(DATE(YEAR(E719-MOD(E719-2,7)+3),1,2),{1E+99;7})*{1;-1})+5)/7))</f>
        <v/>
      </c>
      <c r="D719" s="16" t="str">
        <f t="shared" si="147"/>
        <v/>
      </c>
      <c r="E719" s="17"/>
      <c r="F719" s="18"/>
      <c r="G719" s="20" t="str">
        <f t="shared" si="148"/>
        <v/>
      </c>
      <c r="H719" s="18"/>
      <c r="I719" s="15" t="str">
        <f t="shared" si="149"/>
        <v/>
      </c>
      <c r="J719" s="19"/>
      <c r="K719" s="19"/>
      <c r="L719" s="20" t="str">
        <f t="shared" si="150"/>
        <v/>
      </c>
      <c r="M719" s="15" t="str">
        <f t="shared" si="151"/>
        <v/>
      </c>
      <c r="N719" s="113"/>
      <c r="O719" s="21"/>
      <c r="P719" s="21">
        <v>0</v>
      </c>
      <c r="Q719" s="22">
        <f t="shared" si="145"/>
        <v>0</v>
      </c>
      <c r="R719" s="22">
        <f t="shared" si="140"/>
        <v>0</v>
      </c>
      <c r="S719" s="39" t="str">
        <f t="shared" si="141"/>
        <v/>
      </c>
      <c r="T719" s="39" t="str">
        <f t="shared" si="142"/>
        <v/>
      </c>
      <c r="U719" s="39" t="str">
        <f t="shared" si="143"/>
        <v/>
      </c>
    </row>
    <row r="720" spans="2:21" ht="12.75" customHeight="1" x14ac:dyDescent="0.15">
      <c r="B720" s="15" t="str">
        <f t="shared" si="146"/>
        <v/>
      </c>
      <c r="C720" s="15" t="str">
        <f>IF(E720="","",INT((E720-SUM(MOD(DATE(YEAR(E720-MOD(E720-2,7)+3),1,2),{1E+99;7})*{1;-1})+5)/7))</f>
        <v/>
      </c>
      <c r="D720" s="16" t="str">
        <f t="shared" si="147"/>
        <v/>
      </c>
      <c r="E720" s="17"/>
      <c r="F720" s="18"/>
      <c r="G720" s="20" t="str">
        <f t="shared" si="148"/>
        <v/>
      </c>
      <c r="H720" s="18"/>
      <c r="I720" s="15" t="str">
        <f t="shared" si="149"/>
        <v/>
      </c>
      <c r="J720" s="19"/>
      <c r="K720" s="19"/>
      <c r="L720" s="20" t="str">
        <f t="shared" si="150"/>
        <v/>
      </c>
      <c r="M720" s="15" t="str">
        <f t="shared" si="151"/>
        <v/>
      </c>
      <c r="N720" s="113"/>
      <c r="O720" s="21"/>
      <c r="P720" s="21">
        <v>0</v>
      </c>
      <c r="Q720" s="22">
        <f t="shared" si="145"/>
        <v>0</v>
      </c>
      <c r="R720" s="22">
        <f t="shared" si="140"/>
        <v>0</v>
      </c>
      <c r="S720" s="39" t="str">
        <f t="shared" si="141"/>
        <v/>
      </c>
      <c r="T720" s="39" t="str">
        <f t="shared" si="142"/>
        <v/>
      </c>
      <c r="U720" s="39" t="str">
        <f t="shared" si="143"/>
        <v/>
      </c>
    </row>
    <row r="721" spans="2:21" ht="12.75" customHeight="1" x14ac:dyDescent="0.15">
      <c r="B721" s="15" t="str">
        <f t="shared" si="146"/>
        <v/>
      </c>
      <c r="C721" s="15" t="str">
        <f>IF(E721="","",INT((E721-SUM(MOD(DATE(YEAR(E721-MOD(E721-2,7)+3),1,2),{1E+99;7})*{1;-1})+5)/7))</f>
        <v/>
      </c>
      <c r="D721" s="16" t="str">
        <f t="shared" si="147"/>
        <v/>
      </c>
      <c r="E721" s="17"/>
      <c r="F721" s="18"/>
      <c r="G721" s="20" t="str">
        <f t="shared" si="148"/>
        <v/>
      </c>
      <c r="H721" s="18"/>
      <c r="I721" s="15" t="str">
        <f t="shared" si="149"/>
        <v/>
      </c>
      <c r="J721" s="19"/>
      <c r="K721" s="19"/>
      <c r="L721" s="20" t="str">
        <f t="shared" si="150"/>
        <v/>
      </c>
      <c r="M721" s="15" t="str">
        <f t="shared" si="151"/>
        <v/>
      </c>
      <c r="N721" s="113"/>
      <c r="O721" s="21"/>
      <c r="P721" s="21">
        <v>0</v>
      </c>
      <c r="Q721" s="22">
        <f t="shared" si="145"/>
        <v>0</v>
      </c>
      <c r="R721" s="22">
        <f t="shared" si="140"/>
        <v>0</v>
      </c>
      <c r="S721" s="39" t="str">
        <f t="shared" si="141"/>
        <v/>
      </c>
      <c r="T721" s="39" t="str">
        <f t="shared" si="142"/>
        <v/>
      </c>
      <c r="U721" s="39" t="str">
        <f t="shared" si="143"/>
        <v/>
      </c>
    </row>
    <row r="722" spans="2:21" ht="12.75" customHeight="1" x14ac:dyDescent="0.15">
      <c r="B722" s="15" t="str">
        <f t="shared" si="146"/>
        <v/>
      </c>
      <c r="C722" s="15" t="str">
        <f>IF(E722="","",INT((E722-SUM(MOD(DATE(YEAR(E722-MOD(E722-2,7)+3),1,2),{1E+99;7})*{1;-1})+5)/7))</f>
        <v/>
      </c>
      <c r="D722" s="16" t="str">
        <f t="shared" si="147"/>
        <v/>
      </c>
      <c r="E722" s="17"/>
      <c r="F722" s="18"/>
      <c r="G722" s="20" t="str">
        <f t="shared" si="148"/>
        <v/>
      </c>
      <c r="H722" s="18"/>
      <c r="I722" s="15" t="str">
        <f t="shared" si="149"/>
        <v/>
      </c>
      <c r="J722" s="19"/>
      <c r="K722" s="19"/>
      <c r="L722" s="20" t="str">
        <f t="shared" si="150"/>
        <v/>
      </c>
      <c r="M722" s="15" t="str">
        <f t="shared" si="151"/>
        <v/>
      </c>
      <c r="N722" s="113"/>
      <c r="O722" s="21"/>
      <c r="P722" s="21">
        <v>0</v>
      </c>
      <c r="Q722" s="22">
        <f t="shared" si="145"/>
        <v>0</v>
      </c>
      <c r="R722" s="22">
        <f t="shared" si="140"/>
        <v>0</v>
      </c>
      <c r="S722" s="39" t="str">
        <f t="shared" si="141"/>
        <v/>
      </c>
      <c r="T722" s="39" t="str">
        <f t="shared" si="142"/>
        <v/>
      </c>
      <c r="U722" s="39" t="str">
        <f t="shared" si="143"/>
        <v/>
      </c>
    </row>
    <row r="723" spans="2:21" ht="12.75" customHeight="1" x14ac:dyDescent="0.15">
      <c r="B723" s="15" t="str">
        <f t="shared" si="146"/>
        <v/>
      </c>
      <c r="C723" s="15" t="str">
        <f>IF(E723="","",INT((E723-SUM(MOD(DATE(YEAR(E723-MOD(E723-2,7)+3),1,2),{1E+99;7})*{1;-1})+5)/7))</f>
        <v/>
      </c>
      <c r="D723" s="16" t="str">
        <f t="shared" si="147"/>
        <v/>
      </c>
      <c r="E723" s="17"/>
      <c r="F723" s="18"/>
      <c r="G723" s="20" t="str">
        <f t="shared" si="148"/>
        <v/>
      </c>
      <c r="H723" s="18"/>
      <c r="I723" s="15" t="str">
        <f t="shared" si="149"/>
        <v/>
      </c>
      <c r="J723" s="19"/>
      <c r="K723" s="19"/>
      <c r="L723" s="20" t="str">
        <f t="shared" si="150"/>
        <v/>
      </c>
      <c r="M723" s="15" t="str">
        <f t="shared" si="151"/>
        <v/>
      </c>
      <c r="N723" s="113"/>
      <c r="O723" s="21"/>
      <c r="P723" s="21">
        <v>0</v>
      </c>
      <c r="Q723" s="22">
        <f t="shared" si="145"/>
        <v>0</v>
      </c>
      <c r="R723" s="22">
        <f t="shared" si="140"/>
        <v>0</v>
      </c>
      <c r="S723" s="39" t="str">
        <f t="shared" si="141"/>
        <v/>
      </c>
      <c r="T723" s="39" t="str">
        <f t="shared" si="142"/>
        <v/>
      </c>
      <c r="U723" s="39" t="str">
        <f t="shared" si="143"/>
        <v/>
      </c>
    </row>
    <row r="724" spans="2:21" ht="12.75" customHeight="1" x14ac:dyDescent="0.15">
      <c r="B724" s="15" t="str">
        <f t="shared" si="146"/>
        <v/>
      </c>
      <c r="C724" s="15" t="str">
        <f>IF(E724="","",INT((E724-SUM(MOD(DATE(YEAR(E724-MOD(E724-2,7)+3),1,2),{1E+99;7})*{1;-1})+5)/7))</f>
        <v/>
      </c>
      <c r="D724" s="16" t="str">
        <f t="shared" si="147"/>
        <v/>
      </c>
      <c r="E724" s="17"/>
      <c r="F724" s="18"/>
      <c r="G724" s="20" t="str">
        <f t="shared" si="148"/>
        <v/>
      </c>
      <c r="H724" s="18"/>
      <c r="I724" s="15" t="str">
        <f t="shared" si="149"/>
        <v/>
      </c>
      <c r="J724" s="19"/>
      <c r="K724" s="19"/>
      <c r="L724" s="20" t="str">
        <f t="shared" si="150"/>
        <v/>
      </c>
      <c r="M724" s="15" t="str">
        <f t="shared" si="151"/>
        <v/>
      </c>
      <c r="N724" s="113"/>
      <c r="O724" s="21"/>
      <c r="P724" s="21">
        <v>0</v>
      </c>
      <c r="Q724" s="22">
        <f t="shared" si="145"/>
        <v>0</v>
      </c>
      <c r="R724" s="22">
        <f t="shared" si="140"/>
        <v>0</v>
      </c>
      <c r="S724" s="39" t="str">
        <f t="shared" si="141"/>
        <v/>
      </c>
      <c r="T724" s="39" t="str">
        <f t="shared" si="142"/>
        <v/>
      </c>
      <c r="U724" s="39" t="str">
        <f t="shared" si="143"/>
        <v/>
      </c>
    </row>
    <row r="725" spans="2:21" ht="12.75" customHeight="1" x14ac:dyDescent="0.15">
      <c r="B725" s="15" t="str">
        <f t="shared" si="146"/>
        <v/>
      </c>
      <c r="C725" s="15" t="str">
        <f>IF(E725="","",INT((E725-SUM(MOD(DATE(YEAR(E725-MOD(E725-2,7)+3),1,2),{1E+99;7})*{1;-1})+5)/7))</f>
        <v/>
      </c>
      <c r="D725" s="16" t="str">
        <f t="shared" si="147"/>
        <v/>
      </c>
      <c r="E725" s="17"/>
      <c r="F725" s="18"/>
      <c r="G725" s="20" t="str">
        <f t="shared" si="148"/>
        <v/>
      </c>
      <c r="H725" s="18"/>
      <c r="I725" s="15" t="str">
        <f t="shared" si="149"/>
        <v/>
      </c>
      <c r="J725" s="19"/>
      <c r="K725" s="19"/>
      <c r="L725" s="20" t="str">
        <f t="shared" si="150"/>
        <v/>
      </c>
      <c r="M725" s="15" t="str">
        <f t="shared" si="151"/>
        <v/>
      </c>
      <c r="N725" s="113"/>
      <c r="O725" s="21"/>
      <c r="P725" s="21">
        <v>0</v>
      </c>
      <c r="Q725" s="22">
        <f t="shared" si="145"/>
        <v>0</v>
      </c>
      <c r="R725" s="22">
        <f t="shared" si="140"/>
        <v>0</v>
      </c>
      <c r="S725" s="39" t="str">
        <f t="shared" si="141"/>
        <v/>
      </c>
      <c r="T725" s="39" t="str">
        <f t="shared" si="142"/>
        <v/>
      </c>
      <c r="U725" s="39" t="str">
        <f t="shared" si="143"/>
        <v/>
      </c>
    </row>
    <row r="726" spans="2:21" ht="12.75" customHeight="1" x14ac:dyDescent="0.15">
      <c r="B726" s="15" t="str">
        <f t="shared" si="146"/>
        <v/>
      </c>
      <c r="C726" s="15" t="str">
        <f>IF(E726="","",INT((E726-SUM(MOD(DATE(YEAR(E726-MOD(E726-2,7)+3),1,2),{1E+99;7})*{1;-1})+5)/7))</f>
        <v/>
      </c>
      <c r="D726" s="16" t="str">
        <f t="shared" si="147"/>
        <v/>
      </c>
      <c r="E726" s="17"/>
      <c r="F726" s="18"/>
      <c r="G726" s="20" t="str">
        <f t="shared" si="148"/>
        <v/>
      </c>
      <c r="H726" s="18"/>
      <c r="I726" s="15" t="str">
        <f t="shared" si="149"/>
        <v/>
      </c>
      <c r="J726" s="19"/>
      <c r="K726" s="19"/>
      <c r="L726" s="20" t="str">
        <f t="shared" si="150"/>
        <v/>
      </c>
      <c r="M726" s="15" t="str">
        <f t="shared" si="151"/>
        <v/>
      </c>
      <c r="N726" s="113"/>
      <c r="O726" s="21"/>
      <c r="P726" s="21">
        <v>0</v>
      </c>
      <c r="Q726" s="22">
        <f t="shared" si="145"/>
        <v>0</v>
      </c>
      <c r="R726" s="22">
        <f t="shared" si="140"/>
        <v>0</v>
      </c>
      <c r="S726" s="39" t="str">
        <f t="shared" si="141"/>
        <v/>
      </c>
      <c r="T726" s="39" t="str">
        <f t="shared" si="142"/>
        <v/>
      </c>
      <c r="U726" s="39" t="str">
        <f t="shared" si="143"/>
        <v/>
      </c>
    </row>
    <row r="727" spans="2:21" ht="12.75" customHeight="1" x14ac:dyDescent="0.15">
      <c r="B727" s="15" t="str">
        <f t="shared" si="146"/>
        <v/>
      </c>
      <c r="C727" s="15" t="str">
        <f>IF(E727="","",INT((E727-SUM(MOD(DATE(YEAR(E727-MOD(E727-2,7)+3),1,2),{1E+99;7})*{1;-1})+5)/7))</f>
        <v/>
      </c>
      <c r="D727" s="16" t="str">
        <f t="shared" si="147"/>
        <v/>
      </c>
      <c r="E727" s="17"/>
      <c r="F727" s="18"/>
      <c r="G727" s="20" t="str">
        <f t="shared" si="148"/>
        <v/>
      </c>
      <c r="H727" s="18"/>
      <c r="I727" s="15" t="str">
        <f t="shared" si="149"/>
        <v/>
      </c>
      <c r="J727" s="19"/>
      <c r="K727" s="19"/>
      <c r="L727" s="20" t="str">
        <f t="shared" si="150"/>
        <v/>
      </c>
      <c r="M727" s="15" t="str">
        <f t="shared" si="151"/>
        <v/>
      </c>
      <c r="N727" s="113"/>
      <c r="O727" s="21"/>
      <c r="P727" s="21">
        <v>0</v>
      </c>
      <c r="Q727" s="22">
        <f t="shared" si="145"/>
        <v>0</v>
      </c>
      <c r="R727" s="22">
        <f t="shared" si="140"/>
        <v>0</v>
      </c>
      <c r="S727" s="39" t="str">
        <f t="shared" si="141"/>
        <v/>
      </c>
      <c r="T727" s="39" t="str">
        <f t="shared" si="142"/>
        <v/>
      </c>
      <c r="U727" s="39" t="str">
        <f t="shared" si="143"/>
        <v/>
      </c>
    </row>
    <row r="728" spans="2:21" ht="12.75" customHeight="1" x14ac:dyDescent="0.15">
      <c r="B728" s="15" t="str">
        <f t="shared" si="146"/>
        <v/>
      </c>
      <c r="C728" s="15" t="str">
        <f>IF(E728="","",INT((E728-SUM(MOD(DATE(YEAR(E728-MOD(E728-2,7)+3),1,2),{1E+99;7})*{1;-1})+5)/7))</f>
        <v/>
      </c>
      <c r="D728" s="16" t="str">
        <f t="shared" si="147"/>
        <v/>
      </c>
      <c r="E728" s="17"/>
      <c r="F728" s="18"/>
      <c r="G728" s="20" t="str">
        <f t="shared" si="148"/>
        <v/>
      </c>
      <c r="H728" s="18"/>
      <c r="I728" s="15" t="str">
        <f t="shared" si="149"/>
        <v/>
      </c>
      <c r="J728" s="19"/>
      <c r="K728" s="19"/>
      <c r="L728" s="20" t="str">
        <f t="shared" si="150"/>
        <v/>
      </c>
      <c r="M728" s="15" t="str">
        <f t="shared" si="151"/>
        <v/>
      </c>
      <c r="N728" s="113"/>
      <c r="O728" s="21"/>
      <c r="P728" s="21">
        <v>0</v>
      </c>
      <c r="Q728" s="22">
        <f t="shared" si="145"/>
        <v>0</v>
      </c>
      <c r="R728" s="22">
        <f t="shared" si="140"/>
        <v>0</v>
      </c>
      <c r="S728" s="39" t="str">
        <f t="shared" si="141"/>
        <v/>
      </c>
      <c r="T728" s="39" t="str">
        <f t="shared" si="142"/>
        <v/>
      </c>
      <c r="U728" s="39" t="str">
        <f t="shared" si="143"/>
        <v/>
      </c>
    </row>
    <row r="729" spans="2:21" ht="12.75" customHeight="1" x14ac:dyDescent="0.15">
      <c r="B729" s="15" t="str">
        <f t="shared" si="146"/>
        <v/>
      </c>
      <c r="C729" s="15" t="str">
        <f>IF(E729="","",INT((E729-SUM(MOD(DATE(YEAR(E729-MOD(E729-2,7)+3),1,2),{1E+99;7})*{1;-1})+5)/7))</f>
        <v/>
      </c>
      <c r="D729" s="16" t="str">
        <f t="shared" si="147"/>
        <v/>
      </c>
      <c r="E729" s="17"/>
      <c r="F729" s="18"/>
      <c r="G729" s="20" t="str">
        <f t="shared" si="148"/>
        <v/>
      </c>
      <c r="H729" s="18"/>
      <c r="I729" s="15" t="str">
        <f t="shared" si="149"/>
        <v/>
      </c>
      <c r="J729" s="19"/>
      <c r="K729" s="19"/>
      <c r="L729" s="20" t="str">
        <f t="shared" si="150"/>
        <v/>
      </c>
      <c r="M729" s="15" t="str">
        <f t="shared" si="151"/>
        <v/>
      </c>
      <c r="N729" s="113"/>
      <c r="O729" s="21"/>
      <c r="P729" s="21">
        <v>0</v>
      </c>
      <c r="Q729" s="22">
        <f t="shared" si="145"/>
        <v>0</v>
      </c>
      <c r="R729" s="22">
        <f t="shared" si="140"/>
        <v>0</v>
      </c>
      <c r="S729" s="39" t="str">
        <f t="shared" si="141"/>
        <v/>
      </c>
      <c r="T729" s="39" t="str">
        <f t="shared" si="142"/>
        <v/>
      </c>
      <c r="U729" s="39" t="str">
        <f t="shared" si="143"/>
        <v/>
      </c>
    </row>
    <row r="730" spans="2:21" ht="12.75" customHeight="1" x14ac:dyDescent="0.15">
      <c r="B730" s="15" t="str">
        <f t="shared" si="146"/>
        <v/>
      </c>
      <c r="C730" s="15" t="str">
        <f>IF(E730="","",INT((E730-SUM(MOD(DATE(YEAR(E730-MOD(E730-2,7)+3),1,2),{1E+99;7})*{1;-1})+5)/7))</f>
        <v/>
      </c>
      <c r="D730" s="16" t="str">
        <f t="shared" si="147"/>
        <v/>
      </c>
      <c r="E730" s="17"/>
      <c r="F730" s="18"/>
      <c r="G730" s="20" t="str">
        <f t="shared" si="148"/>
        <v/>
      </c>
      <c r="H730" s="18"/>
      <c r="I730" s="15" t="str">
        <f t="shared" si="149"/>
        <v/>
      </c>
      <c r="J730" s="19"/>
      <c r="K730" s="19"/>
      <c r="L730" s="20" t="str">
        <f t="shared" si="150"/>
        <v/>
      </c>
      <c r="M730" s="15" t="str">
        <f t="shared" si="151"/>
        <v/>
      </c>
      <c r="N730" s="113"/>
      <c r="O730" s="21"/>
      <c r="P730" s="21">
        <v>0</v>
      </c>
      <c r="Q730" s="22">
        <f t="shared" si="145"/>
        <v>0</v>
      </c>
      <c r="R730" s="22">
        <f t="shared" si="140"/>
        <v>0</v>
      </c>
      <c r="S730" s="39" t="str">
        <f t="shared" si="141"/>
        <v/>
      </c>
      <c r="T730" s="39" t="str">
        <f t="shared" si="142"/>
        <v/>
      </c>
      <c r="U730" s="39" t="str">
        <f t="shared" si="143"/>
        <v/>
      </c>
    </row>
    <row r="731" spans="2:21" ht="12.75" customHeight="1" x14ac:dyDescent="0.15">
      <c r="B731" s="15" t="str">
        <f t="shared" si="146"/>
        <v/>
      </c>
      <c r="C731" s="15" t="str">
        <f>IF(E731="","",INT((E731-SUM(MOD(DATE(YEAR(E731-MOD(E731-2,7)+3),1,2),{1E+99;7})*{1;-1})+5)/7))</f>
        <v/>
      </c>
      <c r="D731" s="16" t="str">
        <f t="shared" si="147"/>
        <v/>
      </c>
      <c r="E731" s="17"/>
      <c r="F731" s="18"/>
      <c r="G731" s="20" t="str">
        <f t="shared" si="148"/>
        <v/>
      </c>
      <c r="H731" s="18"/>
      <c r="I731" s="15" t="str">
        <f t="shared" si="149"/>
        <v/>
      </c>
      <c r="J731" s="19"/>
      <c r="K731" s="19"/>
      <c r="L731" s="20" t="str">
        <f t="shared" si="150"/>
        <v/>
      </c>
      <c r="M731" s="15" t="str">
        <f t="shared" si="151"/>
        <v/>
      </c>
      <c r="N731" s="113"/>
      <c r="O731" s="21"/>
      <c r="P731" s="21">
        <v>0</v>
      </c>
      <c r="Q731" s="22">
        <f t="shared" si="145"/>
        <v>0</v>
      </c>
      <c r="R731" s="22">
        <f t="shared" si="140"/>
        <v>0</v>
      </c>
      <c r="S731" s="39" t="str">
        <f t="shared" si="141"/>
        <v/>
      </c>
      <c r="T731" s="39" t="str">
        <f t="shared" si="142"/>
        <v/>
      </c>
      <c r="U731" s="39" t="str">
        <f t="shared" si="143"/>
        <v/>
      </c>
    </row>
    <row r="732" spans="2:21" ht="12.75" customHeight="1" x14ac:dyDescent="0.15">
      <c r="B732" s="15" t="str">
        <f t="shared" si="146"/>
        <v/>
      </c>
      <c r="C732" s="15" t="str">
        <f>IF(E732="","",INT((E732-SUM(MOD(DATE(YEAR(E732-MOD(E732-2,7)+3),1,2),{1E+99;7})*{1;-1})+5)/7))</f>
        <v/>
      </c>
      <c r="D732" s="16" t="str">
        <f t="shared" si="147"/>
        <v/>
      </c>
      <c r="E732" s="17"/>
      <c r="F732" s="18"/>
      <c r="G732" s="20" t="str">
        <f t="shared" si="148"/>
        <v/>
      </c>
      <c r="H732" s="18"/>
      <c r="I732" s="15" t="str">
        <f t="shared" si="149"/>
        <v/>
      </c>
      <c r="J732" s="19"/>
      <c r="K732" s="19"/>
      <c r="L732" s="20" t="str">
        <f t="shared" si="150"/>
        <v/>
      </c>
      <c r="M732" s="15" t="str">
        <f t="shared" si="151"/>
        <v/>
      </c>
      <c r="N732" s="113"/>
      <c r="O732" s="21"/>
      <c r="P732" s="21">
        <v>0</v>
      </c>
      <c r="Q732" s="22">
        <f t="shared" si="145"/>
        <v>0</v>
      </c>
      <c r="R732" s="22">
        <f t="shared" si="140"/>
        <v>0</v>
      </c>
      <c r="S732" s="39" t="str">
        <f t="shared" si="141"/>
        <v/>
      </c>
      <c r="T732" s="39" t="str">
        <f t="shared" si="142"/>
        <v/>
      </c>
      <c r="U732" s="39" t="str">
        <f t="shared" si="143"/>
        <v/>
      </c>
    </row>
    <row r="733" spans="2:21" ht="12.75" customHeight="1" x14ac:dyDescent="0.15">
      <c r="B733" s="15" t="str">
        <f t="shared" si="146"/>
        <v/>
      </c>
      <c r="C733" s="15" t="str">
        <f>IF(E733="","",INT((E733-SUM(MOD(DATE(YEAR(E733-MOD(E733-2,7)+3),1,2),{1E+99;7})*{1;-1})+5)/7))</f>
        <v/>
      </c>
      <c r="D733" s="16" t="str">
        <f t="shared" si="147"/>
        <v/>
      </c>
      <c r="E733" s="17"/>
      <c r="F733" s="18"/>
      <c r="G733" s="20" t="str">
        <f t="shared" si="148"/>
        <v/>
      </c>
      <c r="H733" s="18"/>
      <c r="I733" s="15" t="str">
        <f t="shared" si="149"/>
        <v/>
      </c>
      <c r="J733" s="19"/>
      <c r="K733" s="19"/>
      <c r="L733" s="20" t="str">
        <f t="shared" si="150"/>
        <v/>
      </c>
      <c r="M733" s="15" t="str">
        <f t="shared" si="151"/>
        <v/>
      </c>
      <c r="N733" s="113"/>
      <c r="O733" s="21"/>
      <c r="P733" s="21">
        <v>0</v>
      </c>
      <c r="Q733" s="22">
        <f t="shared" si="145"/>
        <v>0</v>
      </c>
      <c r="R733" s="22">
        <f t="shared" si="140"/>
        <v>0</v>
      </c>
      <c r="S733" s="39" t="str">
        <f t="shared" si="141"/>
        <v/>
      </c>
      <c r="T733" s="39" t="str">
        <f t="shared" si="142"/>
        <v/>
      </c>
      <c r="U733" s="39" t="str">
        <f t="shared" si="143"/>
        <v/>
      </c>
    </row>
    <row r="734" spans="2:21" ht="12.75" customHeight="1" x14ac:dyDescent="0.15">
      <c r="B734" s="15" t="str">
        <f t="shared" si="146"/>
        <v/>
      </c>
      <c r="C734" s="15" t="str">
        <f>IF(E734="","",INT((E734-SUM(MOD(DATE(YEAR(E734-MOD(E734-2,7)+3),1,2),{1E+99;7})*{1;-1})+5)/7))</f>
        <v/>
      </c>
      <c r="D734" s="16" t="str">
        <f t="shared" si="147"/>
        <v/>
      </c>
      <c r="E734" s="17"/>
      <c r="F734" s="18"/>
      <c r="G734" s="20" t="str">
        <f t="shared" si="148"/>
        <v/>
      </c>
      <c r="H734" s="18"/>
      <c r="I734" s="15" t="str">
        <f t="shared" si="149"/>
        <v/>
      </c>
      <c r="J734" s="19"/>
      <c r="K734" s="19"/>
      <c r="L734" s="20" t="str">
        <f t="shared" si="150"/>
        <v/>
      </c>
      <c r="M734" s="15" t="str">
        <f t="shared" si="151"/>
        <v/>
      </c>
      <c r="N734" s="113"/>
      <c r="O734" s="21"/>
      <c r="P734" s="21">
        <v>0</v>
      </c>
      <c r="Q734" s="22">
        <f t="shared" si="145"/>
        <v>0</v>
      </c>
      <c r="R734" s="22">
        <f t="shared" si="140"/>
        <v>0</v>
      </c>
      <c r="S734" s="39" t="str">
        <f t="shared" si="141"/>
        <v/>
      </c>
      <c r="T734" s="39" t="str">
        <f t="shared" si="142"/>
        <v/>
      </c>
      <c r="U734" s="39" t="str">
        <f t="shared" si="143"/>
        <v/>
      </c>
    </row>
    <row r="735" spans="2:21" ht="12.75" customHeight="1" x14ac:dyDescent="0.15">
      <c r="B735" s="15" t="str">
        <f t="shared" si="146"/>
        <v/>
      </c>
      <c r="C735" s="15" t="str">
        <f>IF(E735="","",INT((E735-SUM(MOD(DATE(YEAR(E735-MOD(E735-2,7)+3),1,2),{1E+99;7})*{1;-1})+5)/7))</f>
        <v/>
      </c>
      <c r="D735" s="16" t="str">
        <f t="shared" si="147"/>
        <v/>
      </c>
      <c r="E735" s="17"/>
      <c r="F735" s="18"/>
      <c r="G735" s="20" t="str">
        <f t="shared" si="148"/>
        <v/>
      </c>
      <c r="H735" s="18"/>
      <c r="I735" s="15" t="str">
        <f t="shared" si="149"/>
        <v/>
      </c>
      <c r="J735" s="19"/>
      <c r="K735" s="19"/>
      <c r="L735" s="20" t="str">
        <f t="shared" si="150"/>
        <v/>
      </c>
      <c r="M735" s="15" t="str">
        <f t="shared" si="151"/>
        <v/>
      </c>
      <c r="N735" s="113"/>
      <c r="O735" s="21"/>
      <c r="P735" s="21">
        <v>0</v>
      </c>
      <c r="Q735" s="22">
        <f t="shared" si="145"/>
        <v>0</v>
      </c>
      <c r="R735" s="22">
        <f t="shared" ref="R735:R798" si="152">O735*P735</f>
        <v>0</v>
      </c>
      <c r="S735" s="39" t="str">
        <f t="shared" ref="S735:S798" si="153">L735&amp;B735</f>
        <v/>
      </c>
      <c r="T735" s="39" t="str">
        <f t="shared" ref="T735:T798" si="154">M735&amp;B735</f>
        <v/>
      </c>
      <c r="U735" s="39" t="str">
        <f t="shared" ref="U735:U798" si="155">M735&amp;E735</f>
        <v/>
      </c>
    </row>
    <row r="736" spans="2:21" ht="12.75" customHeight="1" x14ac:dyDescent="0.15">
      <c r="B736" s="15" t="str">
        <f t="shared" si="146"/>
        <v/>
      </c>
      <c r="C736" s="15" t="str">
        <f>IF(E736="","",INT((E736-SUM(MOD(DATE(YEAR(E736-MOD(E736-2,7)+3),1,2),{1E+99;7})*{1;-1})+5)/7))</f>
        <v/>
      </c>
      <c r="D736" s="16" t="str">
        <f t="shared" si="147"/>
        <v/>
      </c>
      <c r="E736" s="17"/>
      <c r="F736" s="18"/>
      <c r="G736" s="20" t="str">
        <f t="shared" si="148"/>
        <v/>
      </c>
      <c r="H736" s="18"/>
      <c r="I736" s="15" t="str">
        <f t="shared" si="149"/>
        <v/>
      </c>
      <c r="J736" s="19"/>
      <c r="K736" s="19"/>
      <c r="L736" s="20" t="str">
        <f t="shared" si="150"/>
        <v/>
      </c>
      <c r="M736" s="15" t="str">
        <f t="shared" si="151"/>
        <v/>
      </c>
      <c r="N736" s="113"/>
      <c r="O736" s="21"/>
      <c r="P736" s="21">
        <v>0</v>
      </c>
      <c r="Q736" s="22">
        <f t="shared" si="145"/>
        <v>0</v>
      </c>
      <c r="R736" s="22">
        <f t="shared" si="152"/>
        <v>0</v>
      </c>
      <c r="S736" s="39" t="str">
        <f t="shared" si="153"/>
        <v/>
      </c>
      <c r="T736" s="39" t="str">
        <f t="shared" si="154"/>
        <v/>
      </c>
      <c r="U736" s="39" t="str">
        <f t="shared" si="155"/>
        <v/>
      </c>
    </row>
    <row r="737" spans="2:21" ht="12.75" customHeight="1" x14ac:dyDescent="0.15">
      <c r="B737" s="15" t="str">
        <f t="shared" si="146"/>
        <v/>
      </c>
      <c r="C737" s="15" t="str">
        <f>IF(E737="","",INT((E737-SUM(MOD(DATE(YEAR(E737-MOD(E737-2,7)+3),1,2),{1E+99;7})*{1;-1})+5)/7))</f>
        <v/>
      </c>
      <c r="D737" s="16" t="str">
        <f t="shared" si="147"/>
        <v/>
      </c>
      <c r="E737" s="17"/>
      <c r="F737" s="18"/>
      <c r="G737" s="20" t="str">
        <f t="shared" si="148"/>
        <v/>
      </c>
      <c r="H737" s="18"/>
      <c r="I737" s="15" t="str">
        <f t="shared" si="149"/>
        <v/>
      </c>
      <c r="J737" s="19"/>
      <c r="K737" s="19"/>
      <c r="L737" s="20" t="str">
        <f t="shared" si="150"/>
        <v/>
      </c>
      <c r="M737" s="15" t="str">
        <f t="shared" si="151"/>
        <v/>
      </c>
      <c r="N737" s="113"/>
      <c r="O737" s="21"/>
      <c r="P737" s="21">
        <v>0</v>
      </c>
      <c r="Q737" s="22">
        <f t="shared" si="145"/>
        <v>0</v>
      </c>
      <c r="R737" s="22">
        <f t="shared" si="152"/>
        <v>0</v>
      </c>
      <c r="S737" s="39" t="str">
        <f t="shared" si="153"/>
        <v/>
      </c>
      <c r="T737" s="39" t="str">
        <f t="shared" si="154"/>
        <v/>
      </c>
      <c r="U737" s="39" t="str">
        <f t="shared" si="155"/>
        <v/>
      </c>
    </row>
    <row r="738" spans="2:21" ht="12.75" customHeight="1" x14ac:dyDescent="0.15">
      <c r="B738" s="15" t="str">
        <f t="shared" si="146"/>
        <v/>
      </c>
      <c r="C738" s="15" t="str">
        <f>IF(E738="","",INT((E738-SUM(MOD(DATE(YEAR(E738-MOD(E738-2,7)+3),1,2),{1E+99;7})*{1;-1})+5)/7))</f>
        <v/>
      </c>
      <c r="D738" s="16" t="str">
        <f t="shared" si="147"/>
        <v/>
      </c>
      <c r="E738" s="17"/>
      <c r="F738" s="18"/>
      <c r="G738" s="20" t="str">
        <f t="shared" si="148"/>
        <v/>
      </c>
      <c r="H738" s="18"/>
      <c r="I738" s="15" t="str">
        <f t="shared" si="149"/>
        <v/>
      </c>
      <c r="J738" s="19"/>
      <c r="K738" s="19"/>
      <c r="L738" s="20" t="str">
        <f t="shared" si="150"/>
        <v/>
      </c>
      <c r="M738" s="15" t="str">
        <f t="shared" si="151"/>
        <v/>
      </c>
      <c r="N738" s="113"/>
      <c r="O738" s="21"/>
      <c r="P738" s="21">
        <v>0</v>
      </c>
      <c r="Q738" s="22">
        <f t="shared" ref="Q738:Q801" si="156">IF(ISNUMBER(Q737),IF(ISNUMBER(P738),Q737+P738,0),0)</f>
        <v>0</v>
      </c>
      <c r="R738" s="22">
        <f t="shared" si="152"/>
        <v>0</v>
      </c>
      <c r="S738" s="39" t="str">
        <f t="shared" si="153"/>
        <v/>
      </c>
      <c r="T738" s="39" t="str">
        <f t="shared" si="154"/>
        <v/>
      </c>
      <c r="U738" s="39" t="str">
        <f t="shared" si="155"/>
        <v/>
      </c>
    </row>
    <row r="739" spans="2:21" ht="12.75" customHeight="1" x14ac:dyDescent="0.15">
      <c r="B739" s="15" t="str">
        <f t="shared" si="146"/>
        <v/>
      </c>
      <c r="C739" s="15" t="str">
        <f>IF(E739="","",INT((E739-SUM(MOD(DATE(YEAR(E739-MOD(E739-2,7)+3),1,2),{1E+99;7})*{1;-1})+5)/7))</f>
        <v/>
      </c>
      <c r="D739" s="16" t="str">
        <f t="shared" si="147"/>
        <v/>
      </c>
      <c r="E739" s="17"/>
      <c r="F739" s="18"/>
      <c r="G739" s="20" t="str">
        <f t="shared" si="148"/>
        <v/>
      </c>
      <c r="H739" s="18"/>
      <c r="I739" s="15" t="str">
        <f t="shared" si="149"/>
        <v/>
      </c>
      <c r="J739" s="19"/>
      <c r="K739" s="19"/>
      <c r="L739" s="20" t="str">
        <f t="shared" si="150"/>
        <v/>
      </c>
      <c r="M739" s="15" t="str">
        <f t="shared" si="151"/>
        <v/>
      </c>
      <c r="N739" s="113"/>
      <c r="O739" s="21"/>
      <c r="P739" s="21">
        <v>0</v>
      </c>
      <c r="Q739" s="22">
        <f t="shared" si="156"/>
        <v>0</v>
      </c>
      <c r="R739" s="22">
        <f t="shared" si="152"/>
        <v>0</v>
      </c>
      <c r="S739" s="39" t="str">
        <f t="shared" si="153"/>
        <v/>
      </c>
      <c r="T739" s="39" t="str">
        <f t="shared" si="154"/>
        <v/>
      </c>
      <c r="U739" s="39" t="str">
        <f t="shared" si="155"/>
        <v/>
      </c>
    </row>
    <row r="740" spans="2:21" ht="12.75" customHeight="1" x14ac:dyDescent="0.15">
      <c r="B740" s="15" t="str">
        <f t="shared" si="146"/>
        <v/>
      </c>
      <c r="C740" s="15" t="str">
        <f>IF(E740="","",INT((E740-SUM(MOD(DATE(YEAR(E740-MOD(E740-2,7)+3),1,2),{1E+99;7})*{1;-1})+5)/7))</f>
        <v/>
      </c>
      <c r="D740" s="16" t="str">
        <f t="shared" si="147"/>
        <v/>
      </c>
      <c r="E740" s="17"/>
      <c r="F740" s="18"/>
      <c r="G740" s="20" t="str">
        <f t="shared" si="148"/>
        <v/>
      </c>
      <c r="H740" s="18"/>
      <c r="I740" s="15" t="str">
        <f t="shared" si="149"/>
        <v/>
      </c>
      <c r="J740" s="19"/>
      <c r="K740" s="19"/>
      <c r="L740" s="20" t="str">
        <f t="shared" si="150"/>
        <v/>
      </c>
      <c r="M740" s="15" t="str">
        <f t="shared" si="151"/>
        <v/>
      </c>
      <c r="N740" s="113"/>
      <c r="O740" s="21"/>
      <c r="P740" s="21">
        <v>0</v>
      </c>
      <c r="Q740" s="22">
        <f t="shared" si="156"/>
        <v>0</v>
      </c>
      <c r="R740" s="22">
        <f t="shared" si="152"/>
        <v>0</v>
      </c>
      <c r="S740" s="39" t="str">
        <f t="shared" si="153"/>
        <v/>
      </c>
      <c r="T740" s="39" t="str">
        <f t="shared" si="154"/>
        <v/>
      </c>
      <c r="U740" s="39" t="str">
        <f t="shared" si="155"/>
        <v/>
      </c>
    </row>
    <row r="741" spans="2:21" ht="12.75" customHeight="1" x14ac:dyDescent="0.15">
      <c r="B741" s="15" t="str">
        <f t="shared" si="146"/>
        <v/>
      </c>
      <c r="C741" s="15" t="str">
        <f>IF(E741="","",INT((E741-SUM(MOD(DATE(YEAR(E741-MOD(E741-2,7)+3),1,2),{1E+99;7})*{1;-1})+5)/7))</f>
        <v/>
      </c>
      <c r="D741" s="16" t="str">
        <f t="shared" si="147"/>
        <v/>
      </c>
      <c r="E741" s="17"/>
      <c r="F741" s="18"/>
      <c r="G741" s="20" t="str">
        <f t="shared" si="148"/>
        <v/>
      </c>
      <c r="H741" s="18"/>
      <c r="I741" s="15" t="str">
        <f t="shared" si="149"/>
        <v/>
      </c>
      <c r="J741" s="19"/>
      <c r="K741" s="19"/>
      <c r="L741" s="20" t="str">
        <f t="shared" si="150"/>
        <v/>
      </c>
      <c r="M741" s="15" t="str">
        <f t="shared" si="151"/>
        <v/>
      </c>
      <c r="N741" s="113"/>
      <c r="O741" s="21"/>
      <c r="P741" s="21">
        <v>0</v>
      </c>
      <c r="Q741" s="22">
        <f t="shared" si="156"/>
        <v>0</v>
      </c>
      <c r="R741" s="22">
        <f t="shared" si="152"/>
        <v>0</v>
      </c>
      <c r="S741" s="39" t="str">
        <f t="shared" si="153"/>
        <v/>
      </c>
      <c r="T741" s="39" t="str">
        <f t="shared" si="154"/>
        <v/>
      </c>
      <c r="U741" s="39" t="str">
        <f t="shared" si="155"/>
        <v/>
      </c>
    </row>
    <row r="742" spans="2:21" ht="12.75" customHeight="1" x14ac:dyDescent="0.15">
      <c r="B742" s="15" t="str">
        <f t="shared" si="146"/>
        <v/>
      </c>
      <c r="C742" s="15" t="str">
        <f>IF(E742="","",INT((E742-SUM(MOD(DATE(YEAR(E742-MOD(E742-2,7)+3),1,2),{1E+99;7})*{1;-1})+5)/7))</f>
        <v/>
      </c>
      <c r="D742" s="16" t="str">
        <f t="shared" si="147"/>
        <v/>
      </c>
      <c r="E742" s="17"/>
      <c r="F742" s="18"/>
      <c r="G742" s="20" t="str">
        <f t="shared" si="148"/>
        <v/>
      </c>
      <c r="H742" s="18"/>
      <c r="I742" s="15" t="str">
        <f t="shared" si="149"/>
        <v/>
      </c>
      <c r="J742" s="19"/>
      <c r="K742" s="19"/>
      <c r="L742" s="20" t="str">
        <f t="shared" si="150"/>
        <v/>
      </c>
      <c r="M742" s="15" t="str">
        <f t="shared" si="151"/>
        <v/>
      </c>
      <c r="N742" s="113"/>
      <c r="O742" s="21"/>
      <c r="P742" s="21">
        <v>0</v>
      </c>
      <c r="Q742" s="22">
        <f t="shared" si="156"/>
        <v>0</v>
      </c>
      <c r="R742" s="22">
        <f t="shared" si="152"/>
        <v>0</v>
      </c>
      <c r="S742" s="39" t="str">
        <f t="shared" si="153"/>
        <v/>
      </c>
      <c r="T742" s="39" t="str">
        <f t="shared" si="154"/>
        <v/>
      </c>
      <c r="U742" s="39" t="str">
        <f t="shared" si="155"/>
        <v/>
      </c>
    </row>
    <row r="743" spans="2:21" ht="12.75" customHeight="1" x14ac:dyDescent="0.15">
      <c r="B743" s="15" t="str">
        <f t="shared" si="146"/>
        <v/>
      </c>
      <c r="C743" s="15" t="str">
        <f>IF(E743="","",INT((E743-SUM(MOD(DATE(YEAR(E743-MOD(E743-2,7)+3),1,2),{1E+99;7})*{1;-1})+5)/7))</f>
        <v/>
      </c>
      <c r="D743" s="16" t="str">
        <f t="shared" si="147"/>
        <v/>
      </c>
      <c r="E743" s="17"/>
      <c r="F743" s="18"/>
      <c r="G743" s="20" t="str">
        <f t="shared" si="148"/>
        <v/>
      </c>
      <c r="H743" s="18"/>
      <c r="I743" s="15" t="str">
        <f t="shared" si="149"/>
        <v/>
      </c>
      <c r="J743" s="19"/>
      <c r="K743" s="19"/>
      <c r="L743" s="20" t="str">
        <f t="shared" si="150"/>
        <v/>
      </c>
      <c r="M743" s="15" t="str">
        <f t="shared" si="151"/>
        <v/>
      </c>
      <c r="N743" s="113"/>
      <c r="O743" s="21"/>
      <c r="P743" s="21">
        <v>0</v>
      </c>
      <c r="Q743" s="22">
        <f t="shared" si="156"/>
        <v>0</v>
      </c>
      <c r="R743" s="22">
        <f t="shared" si="152"/>
        <v>0</v>
      </c>
      <c r="S743" s="39" t="str">
        <f t="shared" si="153"/>
        <v/>
      </c>
      <c r="T743" s="39" t="str">
        <f t="shared" si="154"/>
        <v/>
      </c>
      <c r="U743" s="39" t="str">
        <f t="shared" si="155"/>
        <v/>
      </c>
    </row>
    <row r="744" spans="2:21" ht="12.75" customHeight="1" x14ac:dyDescent="0.15">
      <c r="B744" s="15" t="str">
        <f t="shared" si="146"/>
        <v/>
      </c>
      <c r="C744" s="15" t="str">
        <f>IF(E744="","",INT((E744-SUM(MOD(DATE(YEAR(E744-MOD(E744-2,7)+3),1,2),{1E+99;7})*{1;-1})+5)/7))</f>
        <v/>
      </c>
      <c r="D744" s="16" t="str">
        <f t="shared" si="147"/>
        <v/>
      </c>
      <c r="E744" s="17"/>
      <c r="F744" s="18"/>
      <c r="G744" s="20" t="str">
        <f t="shared" si="148"/>
        <v/>
      </c>
      <c r="H744" s="18"/>
      <c r="I744" s="15" t="str">
        <f t="shared" si="149"/>
        <v/>
      </c>
      <c r="J744" s="19"/>
      <c r="K744" s="19"/>
      <c r="L744" s="20" t="str">
        <f t="shared" si="150"/>
        <v/>
      </c>
      <c r="M744" s="15" t="str">
        <f t="shared" si="151"/>
        <v/>
      </c>
      <c r="N744" s="113"/>
      <c r="O744" s="21"/>
      <c r="P744" s="21">
        <v>0</v>
      </c>
      <c r="Q744" s="22">
        <f t="shared" si="156"/>
        <v>0</v>
      </c>
      <c r="R744" s="22">
        <f t="shared" si="152"/>
        <v>0</v>
      </c>
      <c r="S744" s="39" t="str">
        <f t="shared" si="153"/>
        <v/>
      </c>
      <c r="T744" s="39" t="str">
        <f t="shared" si="154"/>
        <v/>
      </c>
      <c r="U744" s="39" t="str">
        <f t="shared" si="155"/>
        <v/>
      </c>
    </row>
    <row r="745" spans="2:21" ht="12.75" customHeight="1" x14ac:dyDescent="0.15">
      <c r="B745" s="15" t="str">
        <f t="shared" si="146"/>
        <v/>
      </c>
      <c r="C745" s="15" t="str">
        <f>IF(E745="","",INT((E745-SUM(MOD(DATE(YEAR(E745-MOD(E745-2,7)+3),1,2),{1E+99;7})*{1;-1})+5)/7))</f>
        <v/>
      </c>
      <c r="D745" s="16" t="str">
        <f t="shared" si="147"/>
        <v/>
      </c>
      <c r="E745" s="17"/>
      <c r="F745" s="18"/>
      <c r="G745" s="20" t="str">
        <f t="shared" si="148"/>
        <v/>
      </c>
      <c r="H745" s="18"/>
      <c r="I745" s="15" t="str">
        <f t="shared" si="149"/>
        <v/>
      </c>
      <c r="J745" s="19"/>
      <c r="K745" s="19"/>
      <c r="L745" s="20" t="str">
        <f t="shared" si="150"/>
        <v/>
      </c>
      <c r="M745" s="15" t="str">
        <f t="shared" si="151"/>
        <v/>
      </c>
      <c r="N745" s="113"/>
      <c r="O745" s="21"/>
      <c r="P745" s="21">
        <v>0</v>
      </c>
      <c r="Q745" s="22">
        <f t="shared" si="156"/>
        <v>0</v>
      </c>
      <c r="R745" s="22">
        <f t="shared" si="152"/>
        <v>0</v>
      </c>
      <c r="S745" s="39" t="str">
        <f t="shared" si="153"/>
        <v/>
      </c>
      <c r="T745" s="39" t="str">
        <f t="shared" si="154"/>
        <v/>
      </c>
      <c r="U745" s="39" t="str">
        <f t="shared" si="155"/>
        <v/>
      </c>
    </row>
    <row r="746" spans="2:21" ht="12.75" customHeight="1" x14ac:dyDescent="0.15">
      <c r="B746" s="15" t="str">
        <f t="shared" si="146"/>
        <v/>
      </c>
      <c r="C746" s="15" t="str">
        <f>IF(E746="","",INT((E746-SUM(MOD(DATE(YEAR(E746-MOD(E746-2,7)+3),1,2),{1E+99;7})*{1;-1})+5)/7))</f>
        <v/>
      </c>
      <c r="D746" s="16" t="str">
        <f t="shared" si="147"/>
        <v/>
      </c>
      <c r="E746" s="17"/>
      <c r="F746" s="18"/>
      <c r="G746" s="20" t="str">
        <f t="shared" si="148"/>
        <v/>
      </c>
      <c r="H746" s="18"/>
      <c r="I746" s="15" t="str">
        <f t="shared" si="149"/>
        <v/>
      </c>
      <c r="J746" s="19"/>
      <c r="K746" s="19"/>
      <c r="L746" s="20" t="str">
        <f t="shared" si="150"/>
        <v/>
      </c>
      <c r="M746" s="15" t="str">
        <f t="shared" si="151"/>
        <v/>
      </c>
      <c r="N746" s="113"/>
      <c r="O746" s="21"/>
      <c r="P746" s="21">
        <v>0</v>
      </c>
      <c r="Q746" s="22">
        <f t="shared" si="156"/>
        <v>0</v>
      </c>
      <c r="R746" s="22">
        <f t="shared" si="152"/>
        <v>0</v>
      </c>
      <c r="S746" s="39" t="str">
        <f t="shared" si="153"/>
        <v/>
      </c>
      <c r="T746" s="39" t="str">
        <f t="shared" si="154"/>
        <v/>
      </c>
      <c r="U746" s="39" t="str">
        <f t="shared" si="155"/>
        <v/>
      </c>
    </row>
    <row r="747" spans="2:21" ht="12.75" customHeight="1" x14ac:dyDescent="0.15">
      <c r="B747" s="15" t="str">
        <f t="shared" si="146"/>
        <v/>
      </c>
      <c r="C747" s="15" t="str">
        <f>IF(E747="","",INT((E747-SUM(MOD(DATE(YEAR(E747-MOD(E747-2,7)+3),1,2),{1E+99;7})*{1;-1})+5)/7))</f>
        <v/>
      </c>
      <c r="D747" s="16" t="str">
        <f t="shared" si="147"/>
        <v/>
      </c>
      <c r="E747" s="17"/>
      <c r="F747" s="18"/>
      <c r="G747" s="20" t="str">
        <f t="shared" si="148"/>
        <v/>
      </c>
      <c r="H747" s="18"/>
      <c r="I747" s="15" t="str">
        <f t="shared" si="149"/>
        <v/>
      </c>
      <c r="J747" s="19"/>
      <c r="K747" s="19"/>
      <c r="L747" s="20" t="str">
        <f t="shared" si="150"/>
        <v/>
      </c>
      <c r="M747" s="15" t="str">
        <f t="shared" si="151"/>
        <v/>
      </c>
      <c r="N747" s="113"/>
      <c r="O747" s="21"/>
      <c r="P747" s="21">
        <v>0</v>
      </c>
      <c r="Q747" s="22">
        <f t="shared" si="156"/>
        <v>0</v>
      </c>
      <c r="R747" s="22">
        <f t="shared" si="152"/>
        <v>0</v>
      </c>
      <c r="S747" s="39" t="str">
        <f t="shared" si="153"/>
        <v/>
      </c>
      <c r="T747" s="39" t="str">
        <f t="shared" si="154"/>
        <v/>
      </c>
      <c r="U747" s="39" t="str">
        <f t="shared" si="155"/>
        <v/>
      </c>
    </row>
    <row r="748" spans="2:21" ht="12.75" customHeight="1" x14ac:dyDescent="0.15">
      <c r="B748" s="15" t="str">
        <f t="shared" si="146"/>
        <v/>
      </c>
      <c r="C748" s="15" t="str">
        <f>IF(E748="","",INT((E748-SUM(MOD(DATE(YEAR(E748-MOD(E748-2,7)+3),1,2),{1E+99;7})*{1;-1})+5)/7))</f>
        <v/>
      </c>
      <c r="D748" s="16" t="str">
        <f t="shared" si="147"/>
        <v/>
      </c>
      <c r="E748" s="17"/>
      <c r="F748" s="18"/>
      <c r="G748" s="20" t="str">
        <f t="shared" si="148"/>
        <v/>
      </c>
      <c r="H748" s="18"/>
      <c r="I748" s="15" t="str">
        <f t="shared" si="149"/>
        <v/>
      </c>
      <c r="J748" s="19"/>
      <c r="K748" s="19"/>
      <c r="L748" s="20" t="str">
        <f t="shared" si="150"/>
        <v/>
      </c>
      <c r="M748" s="15" t="str">
        <f t="shared" si="151"/>
        <v/>
      </c>
      <c r="N748" s="113"/>
      <c r="O748" s="21"/>
      <c r="P748" s="21">
        <v>0</v>
      </c>
      <c r="Q748" s="22">
        <f t="shared" si="156"/>
        <v>0</v>
      </c>
      <c r="R748" s="22">
        <f t="shared" si="152"/>
        <v>0</v>
      </c>
      <c r="S748" s="39" t="str">
        <f t="shared" si="153"/>
        <v/>
      </c>
      <c r="T748" s="39" t="str">
        <f t="shared" si="154"/>
        <v/>
      </c>
      <c r="U748" s="39" t="str">
        <f t="shared" si="155"/>
        <v/>
      </c>
    </row>
    <row r="749" spans="2:21" ht="12.75" customHeight="1" x14ac:dyDescent="0.15">
      <c r="B749" s="15" t="str">
        <f t="shared" si="146"/>
        <v/>
      </c>
      <c r="C749" s="15" t="str">
        <f>IF(E749="","",INT((E749-SUM(MOD(DATE(YEAR(E749-MOD(E749-2,7)+3),1,2),{1E+99;7})*{1;-1})+5)/7))</f>
        <v/>
      </c>
      <c r="D749" s="16" t="str">
        <f t="shared" si="147"/>
        <v/>
      </c>
      <c r="E749" s="17"/>
      <c r="F749" s="18"/>
      <c r="G749" s="20" t="str">
        <f t="shared" si="148"/>
        <v/>
      </c>
      <c r="H749" s="18"/>
      <c r="I749" s="15" t="str">
        <f t="shared" si="149"/>
        <v/>
      </c>
      <c r="J749" s="19"/>
      <c r="K749" s="19"/>
      <c r="L749" s="20" t="str">
        <f t="shared" si="150"/>
        <v/>
      </c>
      <c r="M749" s="15" t="str">
        <f t="shared" si="151"/>
        <v/>
      </c>
      <c r="N749" s="113"/>
      <c r="O749" s="21"/>
      <c r="P749" s="21">
        <v>0</v>
      </c>
      <c r="Q749" s="22">
        <f t="shared" si="156"/>
        <v>0</v>
      </c>
      <c r="R749" s="22">
        <f t="shared" si="152"/>
        <v>0</v>
      </c>
      <c r="S749" s="39" t="str">
        <f t="shared" si="153"/>
        <v/>
      </c>
      <c r="T749" s="39" t="str">
        <f t="shared" si="154"/>
        <v/>
      </c>
      <c r="U749" s="39" t="str">
        <f t="shared" si="155"/>
        <v/>
      </c>
    </row>
    <row r="750" spans="2:21" ht="12.75" customHeight="1" x14ac:dyDescent="0.15">
      <c r="B750" s="15" t="str">
        <f t="shared" si="146"/>
        <v/>
      </c>
      <c r="C750" s="15" t="str">
        <f>IF(E750="","",INT((E750-SUM(MOD(DATE(YEAR(E750-MOD(E750-2,7)+3),1,2),{1E+99;7})*{1;-1})+5)/7))</f>
        <v/>
      </c>
      <c r="D750" s="16" t="str">
        <f t="shared" si="147"/>
        <v/>
      </c>
      <c r="E750" s="17"/>
      <c r="F750" s="18"/>
      <c r="G750" s="20" t="str">
        <f t="shared" si="148"/>
        <v/>
      </c>
      <c r="H750" s="18"/>
      <c r="I750" s="15" t="str">
        <f t="shared" si="149"/>
        <v/>
      </c>
      <c r="J750" s="19"/>
      <c r="K750" s="19"/>
      <c r="L750" s="20" t="str">
        <f t="shared" si="150"/>
        <v/>
      </c>
      <c r="M750" s="15" t="str">
        <f t="shared" si="151"/>
        <v/>
      </c>
      <c r="N750" s="113"/>
      <c r="O750" s="21"/>
      <c r="P750" s="21">
        <v>0</v>
      </c>
      <c r="Q750" s="22">
        <f t="shared" si="156"/>
        <v>0</v>
      </c>
      <c r="R750" s="22">
        <f t="shared" si="152"/>
        <v>0</v>
      </c>
      <c r="S750" s="39" t="str">
        <f t="shared" si="153"/>
        <v/>
      </c>
      <c r="T750" s="39" t="str">
        <f t="shared" si="154"/>
        <v/>
      </c>
      <c r="U750" s="39" t="str">
        <f t="shared" si="155"/>
        <v/>
      </c>
    </row>
    <row r="751" spans="2:21" ht="12.75" customHeight="1" x14ac:dyDescent="0.15">
      <c r="B751" s="15" t="str">
        <f t="shared" si="146"/>
        <v/>
      </c>
      <c r="C751" s="15" t="str">
        <f>IF(E751="","",INT((E751-SUM(MOD(DATE(YEAR(E751-MOD(E751-2,7)+3),1,2),{1E+99;7})*{1;-1})+5)/7))</f>
        <v/>
      </c>
      <c r="D751" s="16" t="str">
        <f t="shared" si="147"/>
        <v/>
      </c>
      <c r="E751" s="17"/>
      <c r="F751" s="18"/>
      <c r="G751" s="20" t="str">
        <f t="shared" si="148"/>
        <v/>
      </c>
      <c r="H751" s="18"/>
      <c r="I751" s="15" t="str">
        <f t="shared" si="149"/>
        <v/>
      </c>
      <c r="J751" s="19"/>
      <c r="K751" s="19"/>
      <c r="L751" s="20" t="str">
        <f t="shared" si="150"/>
        <v/>
      </c>
      <c r="M751" s="15" t="str">
        <f t="shared" si="151"/>
        <v/>
      </c>
      <c r="N751" s="113"/>
      <c r="O751" s="21"/>
      <c r="P751" s="21">
        <v>0</v>
      </c>
      <c r="Q751" s="22">
        <f t="shared" si="156"/>
        <v>0</v>
      </c>
      <c r="R751" s="22">
        <f t="shared" si="152"/>
        <v>0</v>
      </c>
      <c r="S751" s="39" t="str">
        <f t="shared" si="153"/>
        <v/>
      </c>
      <c r="T751" s="39" t="str">
        <f t="shared" si="154"/>
        <v/>
      </c>
      <c r="U751" s="39" t="str">
        <f t="shared" si="155"/>
        <v/>
      </c>
    </row>
    <row r="752" spans="2:21" ht="12.75" customHeight="1" x14ac:dyDescent="0.15">
      <c r="B752" s="15" t="str">
        <f t="shared" si="146"/>
        <v/>
      </c>
      <c r="C752" s="15" t="str">
        <f>IF(E752="","",INT((E752-SUM(MOD(DATE(YEAR(E752-MOD(E752-2,7)+3),1,2),{1E+99;7})*{1;-1})+5)/7))</f>
        <v/>
      </c>
      <c r="D752" s="16" t="str">
        <f t="shared" si="147"/>
        <v/>
      </c>
      <c r="E752" s="17"/>
      <c r="F752" s="18"/>
      <c r="G752" s="20" t="str">
        <f t="shared" si="148"/>
        <v/>
      </c>
      <c r="H752" s="18"/>
      <c r="I752" s="15" t="str">
        <f t="shared" si="149"/>
        <v/>
      </c>
      <c r="J752" s="19"/>
      <c r="K752" s="19"/>
      <c r="L752" s="20" t="str">
        <f t="shared" si="150"/>
        <v/>
      </c>
      <c r="M752" s="15" t="str">
        <f t="shared" si="151"/>
        <v/>
      </c>
      <c r="N752" s="113"/>
      <c r="O752" s="21"/>
      <c r="P752" s="21">
        <v>0</v>
      </c>
      <c r="Q752" s="22">
        <f t="shared" si="156"/>
        <v>0</v>
      </c>
      <c r="R752" s="22">
        <f t="shared" si="152"/>
        <v>0</v>
      </c>
      <c r="S752" s="39" t="str">
        <f t="shared" si="153"/>
        <v/>
      </c>
      <c r="T752" s="39" t="str">
        <f t="shared" si="154"/>
        <v/>
      </c>
      <c r="U752" s="39" t="str">
        <f t="shared" si="155"/>
        <v/>
      </c>
    </row>
    <row r="753" spans="2:21" ht="12.75" customHeight="1" x14ac:dyDescent="0.15">
      <c r="B753" s="15" t="str">
        <f t="shared" si="146"/>
        <v/>
      </c>
      <c r="C753" s="15" t="str">
        <f>IF(E753="","",INT((E753-SUM(MOD(DATE(YEAR(E753-MOD(E753-2,7)+3),1,2),{1E+99;7})*{1;-1})+5)/7))</f>
        <v/>
      </c>
      <c r="D753" s="16" t="str">
        <f t="shared" si="147"/>
        <v/>
      </c>
      <c r="E753" s="17"/>
      <c r="F753" s="18"/>
      <c r="G753" s="20" t="str">
        <f t="shared" si="148"/>
        <v/>
      </c>
      <c r="H753" s="18"/>
      <c r="I753" s="15" t="str">
        <f t="shared" si="149"/>
        <v/>
      </c>
      <c r="J753" s="19"/>
      <c r="K753" s="19"/>
      <c r="L753" s="20" t="str">
        <f t="shared" si="150"/>
        <v/>
      </c>
      <c r="M753" s="15" t="str">
        <f t="shared" si="151"/>
        <v/>
      </c>
      <c r="N753" s="113"/>
      <c r="O753" s="21"/>
      <c r="P753" s="21">
        <v>0</v>
      </c>
      <c r="Q753" s="22">
        <f t="shared" si="156"/>
        <v>0</v>
      </c>
      <c r="R753" s="22">
        <f t="shared" si="152"/>
        <v>0</v>
      </c>
      <c r="S753" s="39" t="str">
        <f t="shared" si="153"/>
        <v/>
      </c>
      <c r="T753" s="39" t="str">
        <f t="shared" si="154"/>
        <v/>
      </c>
      <c r="U753" s="39" t="str">
        <f t="shared" si="155"/>
        <v/>
      </c>
    </row>
    <row r="754" spans="2:21" ht="12.75" customHeight="1" x14ac:dyDescent="0.15">
      <c r="B754" s="15" t="str">
        <f t="shared" si="146"/>
        <v/>
      </c>
      <c r="C754" s="15" t="str">
        <f>IF(E754="","",INT((E754-SUM(MOD(DATE(YEAR(E754-MOD(E754-2,7)+3),1,2),{1E+99;7})*{1;-1})+5)/7))</f>
        <v/>
      </c>
      <c r="D754" s="16" t="str">
        <f t="shared" si="147"/>
        <v/>
      </c>
      <c r="E754" s="17"/>
      <c r="F754" s="18"/>
      <c r="G754" s="20" t="str">
        <f t="shared" si="148"/>
        <v/>
      </c>
      <c r="H754" s="18"/>
      <c r="I754" s="15" t="str">
        <f t="shared" si="149"/>
        <v/>
      </c>
      <c r="J754" s="19"/>
      <c r="K754" s="19"/>
      <c r="L754" s="20" t="str">
        <f t="shared" si="150"/>
        <v/>
      </c>
      <c r="M754" s="15" t="str">
        <f t="shared" si="151"/>
        <v/>
      </c>
      <c r="N754" s="113"/>
      <c r="O754" s="21"/>
      <c r="P754" s="21">
        <v>0</v>
      </c>
      <c r="Q754" s="22">
        <f t="shared" si="156"/>
        <v>0</v>
      </c>
      <c r="R754" s="22">
        <f t="shared" si="152"/>
        <v>0</v>
      </c>
      <c r="S754" s="39" t="str">
        <f t="shared" si="153"/>
        <v/>
      </c>
      <c r="T754" s="39" t="str">
        <f t="shared" si="154"/>
        <v/>
      </c>
      <c r="U754" s="39" t="str">
        <f t="shared" si="155"/>
        <v/>
      </c>
    </row>
    <row r="755" spans="2:21" ht="12.75" customHeight="1" x14ac:dyDescent="0.15">
      <c r="B755" s="15" t="str">
        <f t="shared" si="146"/>
        <v/>
      </c>
      <c r="C755" s="15" t="str">
        <f>IF(E755="","",INT((E755-SUM(MOD(DATE(YEAR(E755-MOD(E755-2,7)+3),1,2),{1E+99;7})*{1;-1})+5)/7))</f>
        <v/>
      </c>
      <c r="D755" s="16" t="str">
        <f t="shared" si="147"/>
        <v/>
      </c>
      <c r="E755" s="17"/>
      <c r="F755" s="18"/>
      <c r="G755" s="20" t="str">
        <f t="shared" si="148"/>
        <v/>
      </c>
      <c r="H755" s="18"/>
      <c r="I755" s="15" t="str">
        <f t="shared" si="149"/>
        <v/>
      </c>
      <c r="J755" s="19"/>
      <c r="K755" s="19"/>
      <c r="L755" s="20" t="str">
        <f t="shared" si="150"/>
        <v/>
      </c>
      <c r="M755" s="15" t="str">
        <f t="shared" si="151"/>
        <v/>
      </c>
      <c r="N755" s="113"/>
      <c r="O755" s="21"/>
      <c r="P755" s="21">
        <v>0</v>
      </c>
      <c r="Q755" s="22">
        <f t="shared" si="156"/>
        <v>0</v>
      </c>
      <c r="R755" s="22">
        <f t="shared" si="152"/>
        <v>0</v>
      </c>
      <c r="S755" s="39" t="str">
        <f t="shared" si="153"/>
        <v/>
      </c>
      <c r="T755" s="39" t="str">
        <f t="shared" si="154"/>
        <v/>
      </c>
      <c r="U755" s="39" t="str">
        <f t="shared" si="155"/>
        <v/>
      </c>
    </row>
    <row r="756" spans="2:21" ht="12.75" customHeight="1" x14ac:dyDescent="0.15">
      <c r="B756" s="15" t="str">
        <f t="shared" si="146"/>
        <v/>
      </c>
      <c r="C756" s="15" t="str">
        <f>IF(E756="","",INT((E756-SUM(MOD(DATE(YEAR(E756-MOD(E756-2,7)+3),1,2),{1E+99;7})*{1;-1})+5)/7))</f>
        <v/>
      </c>
      <c r="D756" s="16" t="str">
        <f t="shared" si="147"/>
        <v/>
      </c>
      <c r="E756" s="17"/>
      <c r="F756" s="18"/>
      <c r="G756" s="20" t="str">
        <f t="shared" si="148"/>
        <v/>
      </c>
      <c r="H756" s="18"/>
      <c r="I756" s="15" t="str">
        <f t="shared" si="149"/>
        <v/>
      </c>
      <c r="J756" s="19"/>
      <c r="K756" s="19"/>
      <c r="L756" s="20" t="str">
        <f t="shared" si="150"/>
        <v/>
      </c>
      <c r="M756" s="15" t="str">
        <f t="shared" si="151"/>
        <v/>
      </c>
      <c r="N756" s="113"/>
      <c r="O756" s="21"/>
      <c r="P756" s="21">
        <v>0</v>
      </c>
      <c r="Q756" s="22">
        <f t="shared" si="156"/>
        <v>0</v>
      </c>
      <c r="R756" s="22">
        <f t="shared" si="152"/>
        <v>0</v>
      </c>
      <c r="S756" s="39" t="str">
        <f t="shared" si="153"/>
        <v/>
      </c>
      <c r="T756" s="39" t="str">
        <f t="shared" si="154"/>
        <v/>
      </c>
      <c r="U756" s="39" t="str">
        <f t="shared" si="155"/>
        <v/>
      </c>
    </row>
    <row r="757" spans="2:21" ht="12.75" customHeight="1" x14ac:dyDescent="0.15">
      <c r="B757" s="15" t="str">
        <f t="shared" si="146"/>
        <v/>
      </c>
      <c r="C757" s="15" t="str">
        <f>IF(E757="","",INT((E757-SUM(MOD(DATE(YEAR(E757-MOD(E757-2,7)+3),1,2),{1E+99;7})*{1;-1})+5)/7))</f>
        <v/>
      </c>
      <c r="D757" s="16" t="str">
        <f t="shared" si="147"/>
        <v/>
      </c>
      <c r="E757" s="17"/>
      <c r="F757" s="18"/>
      <c r="G757" s="20" t="str">
        <f t="shared" si="148"/>
        <v/>
      </c>
      <c r="H757" s="18"/>
      <c r="I757" s="15" t="str">
        <f t="shared" si="149"/>
        <v/>
      </c>
      <c r="J757" s="19"/>
      <c r="K757" s="19"/>
      <c r="L757" s="20" t="str">
        <f t="shared" si="150"/>
        <v/>
      </c>
      <c r="M757" s="15" t="str">
        <f t="shared" si="151"/>
        <v/>
      </c>
      <c r="N757" s="113"/>
      <c r="O757" s="21"/>
      <c r="P757" s="21">
        <v>0</v>
      </c>
      <c r="Q757" s="22">
        <f t="shared" si="156"/>
        <v>0</v>
      </c>
      <c r="R757" s="22">
        <f t="shared" si="152"/>
        <v>0</v>
      </c>
      <c r="S757" s="39" t="str">
        <f t="shared" si="153"/>
        <v/>
      </c>
      <c r="T757" s="39" t="str">
        <f t="shared" si="154"/>
        <v/>
      </c>
      <c r="U757" s="39" t="str">
        <f t="shared" si="155"/>
        <v/>
      </c>
    </row>
    <row r="758" spans="2:21" ht="12.75" customHeight="1" x14ac:dyDescent="0.15">
      <c r="B758" s="15" t="str">
        <f t="shared" si="146"/>
        <v/>
      </c>
      <c r="C758" s="15" t="str">
        <f>IF(E758="","",INT((E758-SUM(MOD(DATE(YEAR(E758-MOD(E758-2,7)+3),1,2),{1E+99;7})*{1;-1})+5)/7))</f>
        <v/>
      </c>
      <c r="D758" s="16" t="str">
        <f t="shared" si="147"/>
        <v/>
      </c>
      <c r="E758" s="17"/>
      <c r="F758" s="18"/>
      <c r="G758" s="20" t="str">
        <f t="shared" si="148"/>
        <v/>
      </c>
      <c r="H758" s="18"/>
      <c r="I758" s="15" t="str">
        <f t="shared" si="149"/>
        <v/>
      </c>
      <c r="J758" s="19"/>
      <c r="K758" s="19"/>
      <c r="L758" s="20" t="str">
        <f t="shared" si="150"/>
        <v/>
      </c>
      <c r="M758" s="15" t="str">
        <f t="shared" si="151"/>
        <v/>
      </c>
      <c r="N758" s="113"/>
      <c r="O758" s="21"/>
      <c r="P758" s="21">
        <v>0</v>
      </c>
      <c r="Q758" s="22">
        <f t="shared" si="156"/>
        <v>0</v>
      </c>
      <c r="R758" s="22">
        <f t="shared" si="152"/>
        <v>0</v>
      </c>
      <c r="S758" s="39" t="str">
        <f t="shared" si="153"/>
        <v/>
      </c>
      <c r="T758" s="39" t="str">
        <f t="shared" si="154"/>
        <v/>
      </c>
      <c r="U758" s="39" t="str">
        <f t="shared" si="155"/>
        <v/>
      </c>
    </row>
    <row r="759" spans="2:21" ht="12.75" customHeight="1" x14ac:dyDescent="0.15">
      <c r="B759" s="15" t="str">
        <f t="shared" si="146"/>
        <v/>
      </c>
      <c r="C759" s="15" t="str">
        <f>IF(E759="","",INT((E759-SUM(MOD(DATE(YEAR(E759-MOD(E759-2,7)+3),1,2),{1E+99;7})*{1;-1})+5)/7))</f>
        <v/>
      </c>
      <c r="D759" s="16" t="str">
        <f t="shared" si="147"/>
        <v/>
      </c>
      <c r="E759" s="17"/>
      <c r="F759" s="18"/>
      <c r="G759" s="20" t="str">
        <f t="shared" si="148"/>
        <v/>
      </c>
      <c r="H759" s="18"/>
      <c r="I759" s="15" t="str">
        <f t="shared" si="149"/>
        <v/>
      </c>
      <c r="J759" s="19"/>
      <c r="K759" s="19"/>
      <c r="L759" s="20" t="str">
        <f t="shared" si="150"/>
        <v/>
      </c>
      <c r="M759" s="15" t="str">
        <f t="shared" si="151"/>
        <v/>
      </c>
      <c r="N759" s="113"/>
      <c r="O759" s="21"/>
      <c r="P759" s="21">
        <v>0</v>
      </c>
      <c r="Q759" s="22">
        <f t="shared" si="156"/>
        <v>0</v>
      </c>
      <c r="R759" s="22">
        <f t="shared" si="152"/>
        <v>0</v>
      </c>
      <c r="S759" s="39" t="str">
        <f t="shared" si="153"/>
        <v/>
      </c>
      <c r="T759" s="39" t="str">
        <f t="shared" si="154"/>
        <v/>
      </c>
      <c r="U759" s="39" t="str">
        <f t="shared" si="155"/>
        <v/>
      </c>
    </row>
    <row r="760" spans="2:21" ht="12.75" customHeight="1" x14ac:dyDescent="0.15">
      <c r="B760" s="15" t="str">
        <f t="shared" si="146"/>
        <v/>
      </c>
      <c r="C760" s="15" t="str">
        <f>IF(E760="","",INT((E760-SUM(MOD(DATE(YEAR(E760-MOD(E760-2,7)+3),1,2),{1E+99;7})*{1;-1})+5)/7))</f>
        <v/>
      </c>
      <c r="D760" s="16" t="str">
        <f t="shared" si="147"/>
        <v/>
      </c>
      <c r="E760" s="17"/>
      <c r="F760" s="18"/>
      <c r="G760" s="20" t="str">
        <f t="shared" si="148"/>
        <v/>
      </c>
      <c r="H760" s="18"/>
      <c r="I760" s="15" t="str">
        <f t="shared" si="149"/>
        <v/>
      </c>
      <c r="J760" s="19"/>
      <c r="K760" s="19"/>
      <c r="L760" s="20" t="str">
        <f t="shared" si="150"/>
        <v/>
      </c>
      <c r="M760" s="15" t="str">
        <f t="shared" si="151"/>
        <v/>
      </c>
      <c r="N760" s="113"/>
      <c r="O760" s="21"/>
      <c r="P760" s="21">
        <v>0</v>
      </c>
      <c r="Q760" s="22">
        <f t="shared" si="156"/>
        <v>0</v>
      </c>
      <c r="R760" s="22">
        <f t="shared" si="152"/>
        <v>0</v>
      </c>
      <c r="S760" s="39" t="str">
        <f t="shared" si="153"/>
        <v/>
      </c>
      <c r="T760" s="39" t="str">
        <f t="shared" si="154"/>
        <v/>
      </c>
      <c r="U760" s="39" t="str">
        <f t="shared" si="155"/>
        <v/>
      </c>
    </row>
    <row r="761" spans="2:21" ht="12.75" customHeight="1" x14ac:dyDescent="0.15">
      <c r="B761" s="15" t="str">
        <f t="shared" si="146"/>
        <v/>
      </c>
      <c r="C761" s="15" t="str">
        <f>IF(E761="","",INT((E761-SUM(MOD(DATE(YEAR(E761-MOD(E761-2,7)+3),1,2),{1E+99;7})*{1;-1})+5)/7))</f>
        <v/>
      </c>
      <c r="D761" s="16" t="str">
        <f t="shared" si="147"/>
        <v/>
      </c>
      <c r="E761" s="17"/>
      <c r="F761" s="18"/>
      <c r="G761" s="20" t="str">
        <f t="shared" si="148"/>
        <v/>
      </c>
      <c r="H761" s="18"/>
      <c r="I761" s="15" t="str">
        <f t="shared" si="149"/>
        <v/>
      </c>
      <c r="J761" s="19"/>
      <c r="K761" s="19"/>
      <c r="L761" s="20" t="str">
        <f t="shared" si="150"/>
        <v/>
      </c>
      <c r="M761" s="15" t="str">
        <f t="shared" si="151"/>
        <v/>
      </c>
      <c r="N761" s="113"/>
      <c r="O761" s="21"/>
      <c r="P761" s="21">
        <v>0</v>
      </c>
      <c r="Q761" s="22">
        <f t="shared" si="156"/>
        <v>0</v>
      </c>
      <c r="R761" s="22">
        <f t="shared" si="152"/>
        <v>0</v>
      </c>
      <c r="S761" s="39" t="str">
        <f t="shared" si="153"/>
        <v/>
      </c>
      <c r="T761" s="39" t="str">
        <f t="shared" si="154"/>
        <v/>
      </c>
      <c r="U761" s="39" t="str">
        <f t="shared" si="155"/>
        <v/>
      </c>
    </row>
    <row r="762" spans="2:21" ht="12.75" customHeight="1" x14ac:dyDescent="0.15">
      <c r="B762" s="15" t="str">
        <f t="shared" si="146"/>
        <v/>
      </c>
      <c r="C762" s="15" t="str">
        <f>IF(E762="","",INT((E762-SUM(MOD(DATE(YEAR(E762-MOD(E762-2,7)+3),1,2),{1E+99;7})*{1;-1})+5)/7))</f>
        <v/>
      </c>
      <c r="D762" s="16" t="str">
        <f t="shared" si="147"/>
        <v/>
      </c>
      <c r="E762" s="17"/>
      <c r="F762" s="18"/>
      <c r="G762" s="20" t="str">
        <f t="shared" si="148"/>
        <v/>
      </c>
      <c r="H762" s="18"/>
      <c r="I762" s="15" t="str">
        <f t="shared" si="149"/>
        <v/>
      </c>
      <c r="J762" s="19"/>
      <c r="K762" s="19"/>
      <c r="L762" s="20" t="str">
        <f t="shared" si="150"/>
        <v/>
      </c>
      <c r="M762" s="15" t="str">
        <f t="shared" si="151"/>
        <v/>
      </c>
      <c r="N762" s="113"/>
      <c r="O762" s="21"/>
      <c r="P762" s="21">
        <v>0</v>
      </c>
      <c r="Q762" s="22">
        <f t="shared" si="156"/>
        <v>0</v>
      </c>
      <c r="R762" s="22">
        <f t="shared" si="152"/>
        <v>0</v>
      </c>
      <c r="S762" s="39" t="str">
        <f t="shared" si="153"/>
        <v/>
      </c>
      <c r="T762" s="39" t="str">
        <f t="shared" si="154"/>
        <v/>
      </c>
      <c r="U762" s="39" t="str">
        <f t="shared" si="155"/>
        <v/>
      </c>
    </row>
    <row r="763" spans="2:21" ht="12.75" customHeight="1" x14ac:dyDescent="0.15">
      <c r="B763" s="15" t="str">
        <f t="shared" si="146"/>
        <v/>
      </c>
      <c r="C763" s="15" t="str">
        <f>IF(E763="","",INT((E763-SUM(MOD(DATE(YEAR(E763-MOD(E763-2,7)+3),1,2),{1E+99;7})*{1;-1})+5)/7))</f>
        <v/>
      </c>
      <c r="D763" s="16" t="str">
        <f t="shared" si="147"/>
        <v/>
      </c>
      <c r="E763" s="17"/>
      <c r="F763" s="18"/>
      <c r="G763" s="20" t="str">
        <f t="shared" si="148"/>
        <v/>
      </c>
      <c r="H763" s="18"/>
      <c r="I763" s="15" t="str">
        <f t="shared" si="149"/>
        <v/>
      </c>
      <c r="J763" s="19"/>
      <c r="K763" s="19"/>
      <c r="L763" s="20" t="str">
        <f t="shared" si="150"/>
        <v/>
      </c>
      <c r="M763" s="15" t="str">
        <f t="shared" si="151"/>
        <v/>
      </c>
      <c r="N763" s="113"/>
      <c r="O763" s="21"/>
      <c r="P763" s="21">
        <v>0</v>
      </c>
      <c r="Q763" s="22">
        <f t="shared" si="156"/>
        <v>0</v>
      </c>
      <c r="R763" s="22">
        <f t="shared" si="152"/>
        <v>0</v>
      </c>
      <c r="S763" s="39" t="str">
        <f t="shared" si="153"/>
        <v/>
      </c>
      <c r="T763" s="39" t="str">
        <f t="shared" si="154"/>
        <v/>
      </c>
      <c r="U763" s="39" t="str">
        <f t="shared" si="155"/>
        <v/>
      </c>
    </row>
    <row r="764" spans="2:21" ht="12.75" customHeight="1" x14ac:dyDescent="0.15">
      <c r="B764" s="15" t="str">
        <f t="shared" si="146"/>
        <v/>
      </c>
      <c r="C764" s="15" t="str">
        <f>IF(E764="","",INT((E764-SUM(MOD(DATE(YEAR(E764-MOD(E764-2,7)+3),1,2),{1E+99;7})*{1;-1})+5)/7))</f>
        <v/>
      </c>
      <c r="D764" s="16" t="str">
        <f t="shared" si="147"/>
        <v/>
      </c>
      <c r="E764" s="17"/>
      <c r="F764" s="18"/>
      <c r="G764" s="20" t="str">
        <f t="shared" si="148"/>
        <v/>
      </c>
      <c r="H764" s="18"/>
      <c r="I764" s="15" t="str">
        <f t="shared" si="149"/>
        <v/>
      </c>
      <c r="J764" s="19"/>
      <c r="K764" s="19"/>
      <c r="L764" s="20" t="str">
        <f t="shared" si="150"/>
        <v/>
      </c>
      <c r="M764" s="15" t="str">
        <f t="shared" si="151"/>
        <v/>
      </c>
      <c r="N764" s="113"/>
      <c r="O764" s="21"/>
      <c r="P764" s="21">
        <v>0</v>
      </c>
      <c r="Q764" s="22">
        <f t="shared" si="156"/>
        <v>0</v>
      </c>
      <c r="R764" s="22">
        <f t="shared" si="152"/>
        <v>0</v>
      </c>
      <c r="S764" s="39" t="str">
        <f t="shared" si="153"/>
        <v/>
      </c>
      <c r="T764" s="39" t="str">
        <f t="shared" si="154"/>
        <v/>
      </c>
      <c r="U764" s="39" t="str">
        <f t="shared" si="155"/>
        <v/>
      </c>
    </row>
    <row r="765" spans="2:21" ht="12.75" customHeight="1" x14ac:dyDescent="0.15">
      <c r="B765" s="15" t="str">
        <f t="shared" si="146"/>
        <v/>
      </c>
      <c r="C765" s="15" t="str">
        <f>IF(E765="","",INT((E765-SUM(MOD(DATE(YEAR(E765-MOD(E765-2,7)+3),1,2),{1E+99;7})*{1;-1})+5)/7))</f>
        <v/>
      </c>
      <c r="D765" s="16" t="str">
        <f t="shared" si="147"/>
        <v/>
      </c>
      <c r="E765" s="17"/>
      <c r="F765" s="18"/>
      <c r="G765" s="20" t="str">
        <f t="shared" si="148"/>
        <v/>
      </c>
      <c r="H765" s="18"/>
      <c r="I765" s="15" t="str">
        <f t="shared" si="149"/>
        <v/>
      </c>
      <c r="J765" s="19"/>
      <c r="K765" s="19"/>
      <c r="L765" s="20" t="str">
        <f t="shared" si="150"/>
        <v/>
      </c>
      <c r="M765" s="15" t="str">
        <f t="shared" si="151"/>
        <v/>
      </c>
      <c r="N765" s="113"/>
      <c r="O765" s="21"/>
      <c r="P765" s="21">
        <v>0</v>
      </c>
      <c r="Q765" s="22">
        <f t="shared" si="156"/>
        <v>0</v>
      </c>
      <c r="R765" s="22">
        <f t="shared" si="152"/>
        <v>0</v>
      </c>
      <c r="S765" s="39" t="str">
        <f t="shared" si="153"/>
        <v/>
      </c>
      <c r="T765" s="39" t="str">
        <f t="shared" si="154"/>
        <v/>
      </c>
      <c r="U765" s="39" t="str">
        <f t="shared" si="155"/>
        <v/>
      </c>
    </row>
    <row r="766" spans="2:21" ht="12.75" customHeight="1" x14ac:dyDescent="0.15">
      <c r="B766" s="15" t="str">
        <f t="shared" si="146"/>
        <v/>
      </c>
      <c r="C766" s="15" t="str">
        <f>IF(E766="","",INT((E766-SUM(MOD(DATE(YEAR(E766-MOD(E766-2,7)+3),1,2),{1E+99;7})*{1;-1})+5)/7))</f>
        <v/>
      </c>
      <c r="D766" s="16" t="str">
        <f t="shared" si="147"/>
        <v/>
      </c>
      <c r="E766" s="17"/>
      <c r="F766" s="18"/>
      <c r="G766" s="20" t="str">
        <f t="shared" si="148"/>
        <v/>
      </c>
      <c r="H766" s="18"/>
      <c r="I766" s="15" t="str">
        <f t="shared" si="149"/>
        <v/>
      </c>
      <c r="J766" s="19"/>
      <c r="K766" s="19"/>
      <c r="L766" s="20" t="str">
        <f t="shared" si="150"/>
        <v/>
      </c>
      <c r="M766" s="15" t="str">
        <f t="shared" si="151"/>
        <v/>
      </c>
      <c r="N766" s="113"/>
      <c r="O766" s="21"/>
      <c r="P766" s="21">
        <v>0</v>
      </c>
      <c r="Q766" s="22">
        <f t="shared" si="156"/>
        <v>0</v>
      </c>
      <c r="R766" s="22">
        <f t="shared" si="152"/>
        <v>0</v>
      </c>
      <c r="S766" s="39" t="str">
        <f t="shared" si="153"/>
        <v/>
      </c>
      <c r="T766" s="39" t="str">
        <f t="shared" si="154"/>
        <v/>
      </c>
      <c r="U766" s="39" t="str">
        <f t="shared" si="155"/>
        <v/>
      </c>
    </row>
    <row r="767" spans="2:21" ht="12.75" customHeight="1" x14ac:dyDescent="0.15">
      <c r="B767" s="15" t="str">
        <f t="shared" si="146"/>
        <v/>
      </c>
      <c r="C767" s="15" t="str">
        <f>IF(E767="","",INT((E767-SUM(MOD(DATE(YEAR(E767-MOD(E767-2,7)+3),1,2),{1E+99;7})*{1;-1})+5)/7))</f>
        <v/>
      </c>
      <c r="D767" s="16" t="str">
        <f t="shared" si="147"/>
        <v/>
      </c>
      <c r="E767" s="17"/>
      <c r="F767" s="18"/>
      <c r="G767" s="20" t="str">
        <f t="shared" si="148"/>
        <v/>
      </c>
      <c r="H767" s="18"/>
      <c r="I767" s="15" t="str">
        <f t="shared" si="149"/>
        <v/>
      </c>
      <c r="J767" s="19"/>
      <c r="K767" s="19"/>
      <c r="L767" s="20" t="str">
        <f t="shared" si="150"/>
        <v/>
      </c>
      <c r="M767" s="15" t="str">
        <f t="shared" si="151"/>
        <v/>
      </c>
      <c r="N767" s="113"/>
      <c r="O767" s="21"/>
      <c r="P767" s="21">
        <v>0</v>
      </c>
      <c r="Q767" s="22">
        <f t="shared" si="156"/>
        <v>0</v>
      </c>
      <c r="R767" s="22">
        <f t="shared" si="152"/>
        <v>0</v>
      </c>
      <c r="S767" s="39" t="str">
        <f t="shared" si="153"/>
        <v/>
      </c>
      <c r="T767" s="39" t="str">
        <f t="shared" si="154"/>
        <v/>
      </c>
      <c r="U767" s="39" t="str">
        <f t="shared" si="155"/>
        <v/>
      </c>
    </row>
    <row r="768" spans="2:21" ht="12.75" customHeight="1" x14ac:dyDescent="0.15">
      <c r="B768" s="15" t="str">
        <f t="shared" si="146"/>
        <v/>
      </c>
      <c r="C768" s="15" t="str">
        <f>IF(E768="","",INT((E768-SUM(MOD(DATE(YEAR(E768-MOD(E768-2,7)+3),1,2),{1E+99;7})*{1;-1})+5)/7))</f>
        <v/>
      </c>
      <c r="D768" s="16" t="str">
        <f t="shared" si="147"/>
        <v/>
      </c>
      <c r="E768" s="17"/>
      <c r="F768" s="18"/>
      <c r="G768" s="20" t="str">
        <f t="shared" si="148"/>
        <v/>
      </c>
      <c r="H768" s="18"/>
      <c r="I768" s="15" t="str">
        <f t="shared" si="149"/>
        <v/>
      </c>
      <c r="J768" s="19"/>
      <c r="K768" s="19"/>
      <c r="L768" s="20" t="str">
        <f t="shared" si="150"/>
        <v/>
      </c>
      <c r="M768" s="15" t="str">
        <f t="shared" si="151"/>
        <v/>
      </c>
      <c r="N768" s="113"/>
      <c r="O768" s="21"/>
      <c r="P768" s="21">
        <v>0</v>
      </c>
      <c r="Q768" s="22">
        <f t="shared" si="156"/>
        <v>0</v>
      </c>
      <c r="R768" s="22">
        <f t="shared" si="152"/>
        <v>0</v>
      </c>
      <c r="S768" s="39" t="str">
        <f t="shared" si="153"/>
        <v/>
      </c>
      <c r="T768" s="39" t="str">
        <f t="shared" si="154"/>
        <v/>
      </c>
      <c r="U768" s="39" t="str">
        <f t="shared" si="155"/>
        <v/>
      </c>
    </row>
    <row r="769" spans="2:21" ht="12.75" customHeight="1" x14ac:dyDescent="0.15">
      <c r="B769" s="15" t="str">
        <f t="shared" si="146"/>
        <v/>
      </c>
      <c r="C769" s="15" t="str">
        <f>IF(E769="","",INT((E769-SUM(MOD(DATE(YEAR(E769-MOD(E769-2,7)+3),1,2),{1E+99;7})*{1;-1})+5)/7))</f>
        <v/>
      </c>
      <c r="D769" s="16" t="str">
        <f t="shared" si="147"/>
        <v/>
      </c>
      <c r="E769" s="17"/>
      <c r="F769" s="18"/>
      <c r="G769" s="20" t="str">
        <f t="shared" si="148"/>
        <v/>
      </c>
      <c r="H769" s="18"/>
      <c r="I769" s="15" t="str">
        <f t="shared" si="149"/>
        <v/>
      </c>
      <c r="J769" s="19"/>
      <c r="K769" s="19"/>
      <c r="L769" s="20" t="str">
        <f t="shared" si="150"/>
        <v/>
      </c>
      <c r="M769" s="15" t="str">
        <f t="shared" si="151"/>
        <v/>
      </c>
      <c r="N769" s="113"/>
      <c r="O769" s="21"/>
      <c r="P769" s="21">
        <v>0</v>
      </c>
      <c r="Q769" s="22">
        <f t="shared" si="156"/>
        <v>0</v>
      </c>
      <c r="R769" s="22">
        <f t="shared" si="152"/>
        <v>0</v>
      </c>
      <c r="S769" s="39" t="str">
        <f t="shared" si="153"/>
        <v/>
      </c>
      <c r="T769" s="39" t="str">
        <f t="shared" si="154"/>
        <v/>
      </c>
      <c r="U769" s="39" t="str">
        <f t="shared" si="155"/>
        <v/>
      </c>
    </row>
    <row r="770" spans="2:21" ht="12.75" customHeight="1" x14ac:dyDescent="0.15">
      <c r="B770" s="15" t="str">
        <f t="shared" si="146"/>
        <v/>
      </c>
      <c r="C770" s="15" t="str">
        <f>IF(E770="","",INT((E770-SUM(MOD(DATE(YEAR(E770-MOD(E770-2,7)+3),1,2),{1E+99;7})*{1;-1})+5)/7))</f>
        <v/>
      </c>
      <c r="D770" s="16" t="str">
        <f t="shared" si="147"/>
        <v/>
      </c>
      <c r="E770" s="17"/>
      <c r="F770" s="18"/>
      <c r="G770" s="20" t="str">
        <f t="shared" si="148"/>
        <v/>
      </c>
      <c r="H770" s="18"/>
      <c r="I770" s="15" t="str">
        <f t="shared" si="149"/>
        <v/>
      </c>
      <c r="J770" s="19"/>
      <c r="K770" s="19"/>
      <c r="L770" s="20" t="str">
        <f t="shared" si="150"/>
        <v/>
      </c>
      <c r="M770" s="15" t="str">
        <f t="shared" si="151"/>
        <v/>
      </c>
      <c r="N770" s="113"/>
      <c r="O770" s="21"/>
      <c r="P770" s="21">
        <v>0</v>
      </c>
      <c r="Q770" s="22">
        <f t="shared" si="156"/>
        <v>0</v>
      </c>
      <c r="R770" s="22">
        <f t="shared" si="152"/>
        <v>0</v>
      </c>
      <c r="S770" s="39" t="str">
        <f t="shared" si="153"/>
        <v/>
      </c>
      <c r="T770" s="39" t="str">
        <f t="shared" si="154"/>
        <v/>
      </c>
      <c r="U770" s="39" t="str">
        <f t="shared" si="155"/>
        <v/>
      </c>
    </row>
    <row r="771" spans="2:21" ht="12.75" customHeight="1" x14ac:dyDescent="0.15">
      <c r="B771" s="15" t="str">
        <f t="shared" si="146"/>
        <v/>
      </c>
      <c r="C771" s="15" t="str">
        <f>IF(E771="","",INT((E771-SUM(MOD(DATE(YEAR(E771-MOD(E771-2,7)+3),1,2),{1E+99;7})*{1;-1})+5)/7))</f>
        <v/>
      </c>
      <c r="D771" s="16" t="str">
        <f t="shared" si="147"/>
        <v/>
      </c>
      <c r="E771" s="17"/>
      <c r="F771" s="18"/>
      <c r="G771" s="20" t="str">
        <f t="shared" si="148"/>
        <v/>
      </c>
      <c r="H771" s="18"/>
      <c r="I771" s="15" t="str">
        <f t="shared" si="149"/>
        <v/>
      </c>
      <c r="J771" s="19"/>
      <c r="K771" s="19"/>
      <c r="L771" s="20" t="str">
        <f t="shared" si="150"/>
        <v/>
      </c>
      <c r="M771" s="15" t="str">
        <f t="shared" si="151"/>
        <v/>
      </c>
      <c r="N771" s="113"/>
      <c r="O771" s="21"/>
      <c r="P771" s="21">
        <v>0</v>
      </c>
      <c r="Q771" s="22">
        <f t="shared" si="156"/>
        <v>0</v>
      </c>
      <c r="R771" s="22">
        <f t="shared" si="152"/>
        <v>0</v>
      </c>
      <c r="S771" s="39" t="str">
        <f t="shared" si="153"/>
        <v/>
      </c>
      <c r="T771" s="39" t="str">
        <f t="shared" si="154"/>
        <v/>
      </c>
      <c r="U771" s="39" t="str">
        <f t="shared" si="155"/>
        <v/>
      </c>
    </row>
    <row r="772" spans="2:21" ht="12.75" customHeight="1" x14ac:dyDescent="0.15">
      <c r="B772" s="15" t="str">
        <f t="shared" si="146"/>
        <v/>
      </c>
      <c r="C772" s="15" t="str">
        <f>IF(E772="","",INT((E772-SUM(MOD(DATE(YEAR(E772-MOD(E772-2,7)+3),1,2),{1E+99;7})*{1;-1})+5)/7))</f>
        <v/>
      </c>
      <c r="D772" s="16" t="str">
        <f t="shared" si="147"/>
        <v/>
      </c>
      <c r="E772" s="17"/>
      <c r="F772" s="18"/>
      <c r="G772" s="20" t="str">
        <f t="shared" si="148"/>
        <v/>
      </c>
      <c r="H772" s="18"/>
      <c r="I772" s="15" t="str">
        <f t="shared" si="149"/>
        <v/>
      </c>
      <c r="J772" s="19"/>
      <c r="K772" s="19"/>
      <c r="L772" s="20" t="str">
        <f t="shared" si="150"/>
        <v/>
      </c>
      <c r="M772" s="15" t="str">
        <f t="shared" si="151"/>
        <v/>
      </c>
      <c r="N772" s="113"/>
      <c r="O772" s="21"/>
      <c r="P772" s="21">
        <v>0</v>
      </c>
      <c r="Q772" s="22">
        <f t="shared" si="156"/>
        <v>0</v>
      </c>
      <c r="R772" s="22">
        <f t="shared" si="152"/>
        <v>0</v>
      </c>
      <c r="S772" s="39" t="str">
        <f t="shared" si="153"/>
        <v/>
      </c>
      <c r="T772" s="39" t="str">
        <f t="shared" si="154"/>
        <v/>
      </c>
      <c r="U772" s="39" t="str">
        <f t="shared" si="155"/>
        <v/>
      </c>
    </row>
    <row r="773" spans="2:21" ht="12.75" customHeight="1" x14ac:dyDescent="0.15">
      <c r="B773" s="15" t="str">
        <f t="shared" si="146"/>
        <v/>
      </c>
      <c r="C773" s="15" t="str">
        <f>IF(E773="","",INT((E773-SUM(MOD(DATE(YEAR(E773-MOD(E773-2,7)+3),1,2),{1E+99;7})*{1;-1})+5)/7))</f>
        <v/>
      </c>
      <c r="D773" s="16" t="str">
        <f t="shared" si="147"/>
        <v/>
      </c>
      <c r="E773" s="17"/>
      <c r="F773" s="18"/>
      <c r="G773" s="20" t="str">
        <f t="shared" si="148"/>
        <v/>
      </c>
      <c r="H773" s="18"/>
      <c r="I773" s="15" t="str">
        <f t="shared" si="149"/>
        <v/>
      </c>
      <c r="J773" s="19"/>
      <c r="K773" s="19"/>
      <c r="L773" s="20" t="str">
        <f t="shared" si="150"/>
        <v/>
      </c>
      <c r="M773" s="15" t="str">
        <f t="shared" si="151"/>
        <v/>
      </c>
      <c r="N773" s="113"/>
      <c r="O773" s="21"/>
      <c r="P773" s="21">
        <v>0</v>
      </c>
      <c r="Q773" s="22">
        <f t="shared" si="156"/>
        <v>0</v>
      </c>
      <c r="R773" s="22">
        <f t="shared" si="152"/>
        <v>0</v>
      </c>
      <c r="S773" s="39" t="str">
        <f t="shared" si="153"/>
        <v/>
      </c>
      <c r="T773" s="39" t="str">
        <f t="shared" si="154"/>
        <v/>
      </c>
      <c r="U773" s="39" t="str">
        <f t="shared" si="155"/>
        <v/>
      </c>
    </row>
    <row r="774" spans="2:21" ht="12.75" customHeight="1" x14ac:dyDescent="0.15">
      <c r="B774" s="15" t="str">
        <f t="shared" si="146"/>
        <v/>
      </c>
      <c r="C774" s="15" t="str">
        <f>IF(E774="","",INT((E774-SUM(MOD(DATE(YEAR(E774-MOD(E774-2,7)+3),1,2),{1E+99;7})*{1;-1})+5)/7))</f>
        <v/>
      </c>
      <c r="D774" s="16" t="str">
        <f t="shared" si="147"/>
        <v/>
      </c>
      <c r="E774" s="17"/>
      <c r="F774" s="18"/>
      <c r="G774" s="20" t="str">
        <f t="shared" si="148"/>
        <v/>
      </c>
      <c r="H774" s="18"/>
      <c r="I774" s="15" t="str">
        <f t="shared" si="149"/>
        <v/>
      </c>
      <c r="J774" s="19"/>
      <c r="K774" s="19"/>
      <c r="L774" s="20" t="str">
        <f t="shared" si="150"/>
        <v/>
      </c>
      <c r="M774" s="15" t="str">
        <f t="shared" si="151"/>
        <v/>
      </c>
      <c r="N774" s="113"/>
      <c r="O774" s="21"/>
      <c r="P774" s="21">
        <v>0</v>
      </c>
      <c r="Q774" s="22">
        <f t="shared" si="156"/>
        <v>0</v>
      </c>
      <c r="R774" s="22">
        <f t="shared" si="152"/>
        <v>0</v>
      </c>
      <c r="S774" s="39" t="str">
        <f t="shared" si="153"/>
        <v/>
      </c>
      <c r="T774" s="39" t="str">
        <f t="shared" si="154"/>
        <v/>
      </c>
      <c r="U774" s="39" t="str">
        <f t="shared" si="155"/>
        <v/>
      </c>
    </row>
    <row r="775" spans="2:21" ht="12.75" customHeight="1" x14ac:dyDescent="0.15">
      <c r="B775" s="15" t="str">
        <f t="shared" si="146"/>
        <v/>
      </c>
      <c r="C775" s="15" t="str">
        <f>IF(E775="","",INT((E775-SUM(MOD(DATE(YEAR(E775-MOD(E775-2,7)+3),1,2),{1E+99;7})*{1;-1})+5)/7))</f>
        <v/>
      </c>
      <c r="D775" s="16" t="str">
        <f t="shared" si="147"/>
        <v/>
      </c>
      <c r="E775" s="17"/>
      <c r="F775" s="18"/>
      <c r="G775" s="20" t="str">
        <f t="shared" si="148"/>
        <v/>
      </c>
      <c r="H775" s="18"/>
      <c r="I775" s="15" t="str">
        <f t="shared" si="149"/>
        <v/>
      </c>
      <c r="J775" s="19"/>
      <c r="K775" s="19"/>
      <c r="L775" s="20" t="str">
        <f t="shared" si="150"/>
        <v/>
      </c>
      <c r="M775" s="15" t="str">
        <f t="shared" si="151"/>
        <v/>
      </c>
      <c r="N775" s="113"/>
      <c r="O775" s="21"/>
      <c r="P775" s="21">
        <v>0</v>
      </c>
      <c r="Q775" s="22">
        <f t="shared" si="156"/>
        <v>0</v>
      </c>
      <c r="R775" s="22">
        <f t="shared" si="152"/>
        <v>0</v>
      </c>
      <c r="S775" s="39" t="str">
        <f t="shared" si="153"/>
        <v/>
      </c>
      <c r="T775" s="39" t="str">
        <f t="shared" si="154"/>
        <v/>
      </c>
      <c r="U775" s="39" t="str">
        <f t="shared" si="155"/>
        <v/>
      </c>
    </row>
    <row r="776" spans="2:21" ht="12.75" customHeight="1" x14ac:dyDescent="0.15">
      <c r="B776" s="15" t="str">
        <f t="shared" si="146"/>
        <v/>
      </c>
      <c r="C776" s="15" t="str">
        <f>IF(E776="","",INT((E776-SUM(MOD(DATE(YEAR(E776-MOD(E776-2,7)+3),1,2),{1E+99;7})*{1;-1})+5)/7))</f>
        <v/>
      </c>
      <c r="D776" s="16" t="str">
        <f t="shared" si="147"/>
        <v/>
      </c>
      <c r="E776" s="17"/>
      <c r="F776" s="18"/>
      <c r="G776" s="20" t="str">
        <f t="shared" si="148"/>
        <v/>
      </c>
      <c r="H776" s="18"/>
      <c r="I776" s="15" t="str">
        <f t="shared" si="149"/>
        <v/>
      </c>
      <c r="J776" s="19"/>
      <c r="K776" s="19"/>
      <c r="L776" s="20" t="str">
        <f t="shared" si="150"/>
        <v/>
      </c>
      <c r="M776" s="15" t="str">
        <f t="shared" si="151"/>
        <v/>
      </c>
      <c r="N776" s="113"/>
      <c r="O776" s="21"/>
      <c r="P776" s="21">
        <v>0</v>
      </c>
      <c r="Q776" s="22">
        <f t="shared" si="156"/>
        <v>0</v>
      </c>
      <c r="R776" s="22">
        <f t="shared" si="152"/>
        <v>0</v>
      </c>
      <c r="S776" s="39" t="str">
        <f t="shared" si="153"/>
        <v/>
      </c>
      <c r="T776" s="39" t="str">
        <f t="shared" si="154"/>
        <v/>
      </c>
      <c r="U776" s="39" t="str">
        <f t="shared" si="155"/>
        <v/>
      </c>
    </row>
    <row r="777" spans="2:21" ht="12.75" customHeight="1" x14ac:dyDescent="0.15">
      <c r="B777" s="15" t="str">
        <f t="shared" si="146"/>
        <v/>
      </c>
      <c r="C777" s="15" t="str">
        <f>IF(E777="","",INT((E777-SUM(MOD(DATE(YEAR(E777-MOD(E777-2,7)+3),1,2),{1E+99;7})*{1;-1})+5)/7))</f>
        <v/>
      </c>
      <c r="D777" s="16" t="str">
        <f t="shared" si="147"/>
        <v/>
      </c>
      <c r="E777" s="17"/>
      <c r="F777" s="18"/>
      <c r="G777" s="20" t="str">
        <f t="shared" si="148"/>
        <v/>
      </c>
      <c r="H777" s="18"/>
      <c r="I777" s="15" t="str">
        <f t="shared" si="149"/>
        <v/>
      </c>
      <c r="J777" s="19"/>
      <c r="K777" s="19"/>
      <c r="L777" s="20" t="str">
        <f t="shared" si="150"/>
        <v/>
      </c>
      <c r="M777" s="15" t="str">
        <f t="shared" si="151"/>
        <v/>
      </c>
      <c r="N777" s="113"/>
      <c r="O777" s="21"/>
      <c r="P777" s="21">
        <v>0</v>
      </c>
      <c r="Q777" s="22">
        <f t="shared" si="156"/>
        <v>0</v>
      </c>
      <c r="R777" s="22">
        <f t="shared" si="152"/>
        <v>0</v>
      </c>
      <c r="S777" s="39" t="str">
        <f t="shared" si="153"/>
        <v/>
      </c>
      <c r="T777" s="39" t="str">
        <f t="shared" si="154"/>
        <v/>
      </c>
      <c r="U777" s="39" t="str">
        <f t="shared" si="155"/>
        <v/>
      </c>
    </row>
    <row r="778" spans="2:21" ht="12.75" customHeight="1" x14ac:dyDescent="0.15">
      <c r="B778" s="15" t="str">
        <f t="shared" si="146"/>
        <v/>
      </c>
      <c r="C778" s="15" t="str">
        <f>IF(E778="","",INT((E778-SUM(MOD(DATE(YEAR(E778-MOD(E778-2,7)+3),1,2),{1E+99;7})*{1;-1})+5)/7))</f>
        <v/>
      </c>
      <c r="D778" s="16" t="str">
        <f t="shared" si="147"/>
        <v/>
      </c>
      <c r="E778" s="17"/>
      <c r="F778" s="18"/>
      <c r="G778" s="20" t="str">
        <f t="shared" si="148"/>
        <v/>
      </c>
      <c r="H778" s="18"/>
      <c r="I778" s="15" t="str">
        <f t="shared" si="149"/>
        <v/>
      </c>
      <c r="J778" s="19"/>
      <c r="K778" s="19"/>
      <c r="L778" s="20" t="str">
        <f t="shared" si="150"/>
        <v/>
      </c>
      <c r="M778" s="15" t="str">
        <f t="shared" si="151"/>
        <v/>
      </c>
      <c r="N778" s="113"/>
      <c r="O778" s="21"/>
      <c r="P778" s="21">
        <v>0</v>
      </c>
      <c r="Q778" s="22">
        <f t="shared" si="156"/>
        <v>0</v>
      </c>
      <c r="R778" s="22">
        <f t="shared" si="152"/>
        <v>0</v>
      </c>
      <c r="S778" s="39" t="str">
        <f t="shared" si="153"/>
        <v/>
      </c>
      <c r="T778" s="39" t="str">
        <f t="shared" si="154"/>
        <v/>
      </c>
      <c r="U778" s="39" t="str">
        <f t="shared" si="155"/>
        <v/>
      </c>
    </row>
    <row r="779" spans="2:21" ht="12.75" customHeight="1" x14ac:dyDescent="0.15">
      <c r="B779" s="15" t="str">
        <f t="shared" si="146"/>
        <v/>
      </c>
      <c r="C779" s="15" t="str">
        <f>IF(E779="","",INT((E779-SUM(MOD(DATE(YEAR(E779-MOD(E779-2,7)+3),1,2),{1E+99;7})*{1;-1})+5)/7))</f>
        <v/>
      </c>
      <c r="D779" s="16" t="str">
        <f t="shared" si="147"/>
        <v/>
      </c>
      <c r="E779" s="17"/>
      <c r="F779" s="18"/>
      <c r="G779" s="20" t="str">
        <f t="shared" si="148"/>
        <v/>
      </c>
      <c r="H779" s="18"/>
      <c r="I779" s="15" t="str">
        <f t="shared" si="149"/>
        <v/>
      </c>
      <c r="J779" s="19"/>
      <c r="K779" s="19"/>
      <c r="L779" s="20" t="str">
        <f t="shared" si="150"/>
        <v/>
      </c>
      <c r="M779" s="15" t="str">
        <f t="shared" si="151"/>
        <v/>
      </c>
      <c r="N779" s="113"/>
      <c r="O779" s="21"/>
      <c r="P779" s="21">
        <v>0</v>
      </c>
      <c r="Q779" s="22">
        <f t="shared" si="156"/>
        <v>0</v>
      </c>
      <c r="R779" s="22">
        <f t="shared" si="152"/>
        <v>0</v>
      </c>
      <c r="S779" s="39" t="str">
        <f t="shared" si="153"/>
        <v/>
      </c>
      <c r="T779" s="39" t="str">
        <f t="shared" si="154"/>
        <v/>
      </c>
      <c r="U779" s="39" t="str">
        <f t="shared" si="155"/>
        <v/>
      </c>
    </row>
    <row r="780" spans="2:21" ht="12.75" customHeight="1" x14ac:dyDescent="0.15">
      <c r="B780" s="15" t="str">
        <f t="shared" ref="B780:B843" si="157">IF(E780="","",MONTH(E780))</f>
        <v/>
      </c>
      <c r="C780" s="15" t="str">
        <f>IF(E780="","",INT((E780-SUM(MOD(DATE(YEAR(E780-MOD(E780-2,7)+3),1,2),{1E+99;7})*{1;-1})+5)/7))</f>
        <v/>
      </c>
      <c r="D780" s="16" t="str">
        <f t="shared" ref="D780:D843" si="158">IF(E780="","",E780)</f>
        <v/>
      </c>
      <c r="E780" s="17"/>
      <c r="F780" s="18"/>
      <c r="G780" s="20" t="str">
        <f t="shared" ref="G780:G843" si="159">IF(ISERROR(VLOOKUP(F780,TabelKlanten,2,FALSE)),"",VLOOKUP(F780,TabelKlanten,2,FALSE))</f>
        <v/>
      </c>
      <c r="H780" s="18"/>
      <c r="I780" s="15" t="str">
        <f t="shared" ref="I780:I843" si="160">IF(ISERROR(VLOOKUP(H780,TabelProjecten,2,FALSE)),"",VLOOKUP(H780,TabelProjecten,2,FALSE))</f>
        <v/>
      </c>
      <c r="J780" s="19"/>
      <c r="K780" s="19"/>
      <c r="L780" s="20" t="str">
        <f t="shared" ref="L780:L843" si="161">IF(ISERROR(VLOOKUP(K780,UrenTabel,3,FALSE)),"",VLOOKUP(K780,UrenTabel,3,FALSE))</f>
        <v/>
      </c>
      <c r="M780" s="15" t="str">
        <f t="shared" ref="M780:M843" si="162">IF(ISERROR(VLOOKUP(K780,UrenTabel,2,FALSE)),"",VLOOKUP(K780,UrenTabel,2,FALSE))</f>
        <v/>
      </c>
      <c r="N780" s="113"/>
      <c r="O780" s="21"/>
      <c r="P780" s="21">
        <v>0</v>
      </c>
      <c r="Q780" s="22">
        <f t="shared" si="156"/>
        <v>0</v>
      </c>
      <c r="R780" s="22">
        <f t="shared" si="152"/>
        <v>0</v>
      </c>
      <c r="S780" s="39" t="str">
        <f t="shared" si="153"/>
        <v/>
      </c>
      <c r="T780" s="39" t="str">
        <f t="shared" si="154"/>
        <v/>
      </c>
      <c r="U780" s="39" t="str">
        <f t="shared" si="155"/>
        <v/>
      </c>
    </row>
    <row r="781" spans="2:21" ht="12.75" customHeight="1" x14ac:dyDescent="0.15">
      <c r="B781" s="15" t="str">
        <f t="shared" si="157"/>
        <v/>
      </c>
      <c r="C781" s="15" t="str">
        <f>IF(E781="","",INT((E781-SUM(MOD(DATE(YEAR(E781-MOD(E781-2,7)+3),1,2),{1E+99;7})*{1;-1})+5)/7))</f>
        <v/>
      </c>
      <c r="D781" s="16" t="str">
        <f t="shared" si="158"/>
        <v/>
      </c>
      <c r="E781" s="17"/>
      <c r="F781" s="18"/>
      <c r="G781" s="20" t="str">
        <f t="shared" si="159"/>
        <v/>
      </c>
      <c r="H781" s="18"/>
      <c r="I781" s="15" t="str">
        <f t="shared" si="160"/>
        <v/>
      </c>
      <c r="J781" s="19"/>
      <c r="K781" s="19"/>
      <c r="L781" s="20" t="str">
        <f t="shared" si="161"/>
        <v/>
      </c>
      <c r="M781" s="15" t="str">
        <f t="shared" si="162"/>
        <v/>
      </c>
      <c r="N781" s="113"/>
      <c r="O781" s="21"/>
      <c r="P781" s="21">
        <v>0</v>
      </c>
      <c r="Q781" s="22">
        <f t="shared" si="156"/>
        <v>0</v>
      </c>
      <c r="R781" s="22">
        <f t="shared" si="152"/>
        <v>0</v>
      </c>
      <c r="S781" s="39" t="str">
        <f t="shared" si="153"/>
        <v/>
      </c>
      <c r="T781" s="39" t="str">
        <f t="shared" si="154"/>
        <v/>
      </c>
      <c r="U781" s="39" t="str">
        <f t="shared" si="155"/>
        <v/>
      </c>
    </row>
    <row r="782" spans="2:21" ht="12.75" customHeight="1" x14ac:dyDescent="0.15">
      <c r="B782" s="15" t="str">
        <f t="shared" si="157"/>
        <v/>
      </c>
      <c r="C782" s="15" t="str">
        <f>IF(E782="","",INT((E782-SUM(MOD(DATE(YEAR(E782-MOD(E782-2,7)+3),1,2),{1E+99;7})*{1;-1})+5)/7))</f>
        <v/>
      </c>
      <c r="D782" s="16" t="str">
        <f t="shared" si="158"/>
        <v/>
      </c>
      <c r="E782" s="17"/>
      <c r="F782" s="18"/>
      <c r="G782" s="20" t="str">
        <f t="shared" si="159"/>
        <v/>
      </c>
      <c r="H782" s="18"/>
      <c r="I782" s="15" t="str">
        <f t="shared" si="160"/>
        <v/>
      </c>
      <c r="J782" s="19"/>
      <c r="K782" s="19"/>
      <c r="L782" s="20" t="str">
        <f t="shared" si="161"/>
        <v/>
      </c>
      <c r="M782" s="15" t="str">
        <f t="shared" si="162"/>
        <v/>
      </c>
      <c r="N782" s="113"/>
      <c r="O782" s="21"/>
      <c r="P782" s="21">
        <v>0</v>
      </c>
      <c r="Q782" s="22">
        <f t="shared" si="156"/>
        <v>0</v>
      </c>
      <c r="R782" s="22">
        <f t="shared" si="152"/>
        <v>0</v>
      </c>
      <c r="S782" s="39" t="str">
        <f t="shared" si="153"/>
        <v/>
      </c>
      <c r="T782" s="39" t="str">
        <f t="shared" si="154"/>
        <v/>
      </c>
      <c r="U782" s="39" t="str">
        <f t="shared" si="155"/>
        <v/>
      </c>
    </row>
    <row r="783" spans="2:21" ht="12.75" customHeight="1" x14ac:dyDescent="0.15">
      <c r="B783" s="15" t="str">
        <f t="shared" si="157"/>
        <v/>
      </c>
      <c r="C783" s="15" t="str">
        <f>IF(E783="","",INT((E783-SUM(MOD(DATE(YEAR(E783-MOD(E783-2,7)+3),1,2),{1E+99;7})*{1;-1})+5)/7))</f>
        <v/>
      </c>
      <c r="D783" s="16" t="str">
        <f t="shared" si="158"/>
        <v/>
      </c>
      <c r="E783" s="17"/>
      <c r="F783" s="18"/>
      <c r="G783" s="20" t="str">
        <f t="shared" si="159"/>
        <v/>
      </c>
      <c r="H783" s="18"/>
      <c r="I783" s="15" t="str">
        <f t="shared" si="160"/>
        <v/>
      </c>
      <c r="J783" s="19"/>
      <c r="K783" s="19"/>
      <c r="L783" s="20" t="str">
        <f t="shared" si="161"/>
        <v/>
      </c>
      <c r="M783" s="15" t="str">
        <f t="shared" si="162"/>
        <v/>
      </c>
      <c r="N783" s="113"/>
      <c r="O783" s="21"/>
      <c r="P783" s="21">
        <v>0</v>
      </c>
      <c r="Q783" s="22">
        <f t="shared" si="156"/>
        <v>0</v>
      </c>
      <c r="R783" s="22">
        <f t="shared" si="152"/>
        <v>0</v>
      </c>
      <c r="S783" s="39" t="str">
        <f t="shared" si="153"/>
        <v/>
      </c>
      <c r="T783" s="39" t="str">
        <f t="shared" si="154"/>
        <v/>
      </c>
      <c r="U783" s="39" t="str">
        <f t="shared" si="155"/>
        <v/>
      </c>
    </row>
    <row r="784" spans="2:21" ht="12.75" customHeight="1" x14ac:dyDescent="0.15">
      <c r="B784" s="15" t="str">
        <f t="shared" si="157"/>
        <v/>
      </c>
      <c r="C784" s="15" t="str">
        <f>IF(E784="","",INT((E784-SUM(MOD(DATE(YEAR(E784-MOD(E784-2,7)+3),1,2),{1E+99;7})*{1;-1})+5)/7))</f>
        <v/>
      </c>
      <c r="D784" s="16" t="str">
        <f t="shared" si="158"/>
        <v/>
      </c>
      <c r="E784" s="17"/>
      <c r="F784" s="18"/>
      <c r="G784" s="20" t="str">
        <f t="shared" si="159"/>
        <v/>
      </c>
      <c r="H784" s="18"/>
      <c r="I784" s="15" t="str">
        <f t="shared" si="160"/>
        <v/>
      </c>
      <c r="J784" s="19"/>
      <c r="K784" s="19"/>
      <c r="L784" s="20" t="str">
        <f t="shared" si="161"/>
        <v/>
      </c>
      <c r="M784" s="15" t="str">
        <f t="shared" si="162"/>
        <v/>
      </c>
      <c r="N784" s="113"/>
      <c r="O784" s="21"/>
      <c r="P784" s="21">
        <v>0</v>
      </c>
      <c r="Q784" s="22">
        <f t="shared" si="156"/>
        <v>0</v>
      </c>
      <c r="R784" s="22">
        <f t="shared" si="152"/>
        <v>0</v>
      </c>
      <c r="S784" s="39" t="str">
        <f t="shared" si="153"/>
        <v/>
      </c>
      <c r="T784" s="39" t="str">
        <f t="shared" si="154"/>
        <v/>
      </c>
      <c r="U784" s="39" t="str">
        <f t="shared" si="155"/>
        <v/>
      </c>
    </row>
    <row r="785" spans="2:21" ht="12.75" customHeight="1" x14ac:dyDescent="0.15">
      <c r="B785" s="15" t="str">
        <f t="shared" si="157"/>
        <v/>
      </c>
      <c r="C785" s="15" t="str">
        <f>IF(E785="","",INT((E785-SUM(MOD(DATE(YEAR(E785-MOD(E785-2,7)+3),1,2),{1E+99;7})*{1;-1})+5)/7))</f>
        <v/>
      </c>
      <c r="D785" s="16" t="str">
        <f t="shared" si="158"/>
        <v/>
      </c>
      <c r="E785" s="17"/>
      <c r="F785" s="18"/>
      <c r="G785" s="20" t="str">
        <f t="shared" si="159"/>
        <v/>
      </c>
      <c r="H785" s="18"/>
      <c r="I785" s="15" t="str">
        <f t="shared" si="160"/>
        <v/>
      </c>
      <c r="J785" s="19"/>
      <c r="K785" s="19"/>
      <c r="L785" s="20" t="str">
        <f t="shared" si="161"/>
        <v/>
      </c>
      <c r="M785" s="15" t="str">
        <f t="shared" si="162"/>
        <v/>
      </c>
      <c r="N785" s="113"/>
      <c r="O785" s="21"/>
      <c r="P785" s="21">
        <v>0</v>
      </c>
      <c r="Q785" s="22">
        <f t="shared" si="156"/>
        <v>0</v>
      </c>
      <c r="R785" s="22">
        <f t="shared" si="152"/>
        <v>0</v>
      </c>
      <c r="S785" s="39" t="str">
        <f t="shared" si="153"/>
        <v/>
      </c>
      <c r="T785" s="39" t="str">
        <f t="shared" si="154"/>
        <v/>
      </c>
      <c r="U785" s="39" t="str">
        <f t="shared" si="155"/>
        <v/>
      </c>
    </row>
    <row r="786" spans="2:21" ht="12.75" customHeight="1" x14ac:dyDescent="0.15">
      <c r="B786" s="15" t="str">
        <f t="shared" si="157"/>
        <v/>
      </c>
      <c r="C786" s="15" t="str">
        <f>IF(E786="","",INT((E786-SUM(MOD(DATE(YEAR(E786-MOD(E786-2,7)+3),1,2),{1E+99;7})*{1;-1})+5)/7))</f>
        <v/>
      </c>
      <c r="D786" s="16" t="str">
        <f t="shared" si="158"/>
        <v/>
      </c>
      <c r="E786" s="17"/>
      <c r="F786" s="18"/>
      <c r="G786" s="20" t="str">
        <f t="shared" si="159"/>
        <v/>
      </c>
      <c r="H786" s="18"/>
      <c r="I786" s="15" t="str">
        <f t="shared" si="160"/>
        <v/>
      </c>
      <c r="J786" s="19"/>
      <c r="K786" s="19"/>
      <c r="L786" s="20" t="str">
        <f t="shared" si="161"/>
        <v/>
      </c>
      <c r="M786" s="15" t="str">
        <f t="shared" si="162"/>
        <v/>
      </c>
      <c r="N786" s="113"/>
      <c r="O786" s="21"/>
      <c r="P786" s="21">
        <v>0</v>
      </c>
      <c r="Q786" s="22">
        <f t="shared" si="156"/>
        <v>0</v>
      </c>
      <c r="R786" s="22">
        <f t="shared" si="152"/>
        <v>0</v>
      </c>
      <c r="S786" s="39" t="str">
        <f t="shared" si="153"/>
        <v/>
      </c>
      <c r="T786" s="39" t="str">
        <f t="shared" si="154"/>
        <v/>
      </c>
      <c r="U786" s="39" t="str">
        <f t="shared" si="155"/>
        <v/>
      </c>
    </row>
    <row r="787" spans="2:21" ht="12.75" customHeight="1" x14ac:dyDescent="0.15">
      <c r="B787" s="15" t="str">
        <f t="shared" si="157"/>
        <v/>
      </c>
      <c r="C787" s="15" t="str">
        <f>IF(E787="","",INT((E787-SUM(MOD(DATE(YEAR(E787-MOD(E787-2,7)+3),1,2),{1E+99;7})*{1;-1})+5)/7))</f>
        <v/>
      </c>
      <c r="D787" s="16" t="str">
        <f t="shared" si="158"/>
        <v/>
      </c>
      <c r="E787" s="17"/>
      <c r="F787" s="18"/>
      <c r="G787" s="20" t="str">
        <f t="shared" si="159"/>
        <v/>
      </c>
      <c r="H787" s="18"/>
      <c r="I787" s="15" t="str">
        <f t="shared" si="160"/>
        <v/>
      </c>
      <c r="J787" s="19"/>
      <c r="K787" s="19"/>
      <c r="L787" s="20" t="str">
        <f t="shared" si="161"/>
        <v/>
      </c>
      <c r="M787" s="15" t="str">
        <f t="shared" si="162"/>
        <v/>
      </c>
      <c r="N787" s="113"/>
      <c r="O787" s="21"/>
      <c r="P787" s="21">
        <v>0</v>
      </c>
      <c r="Q787" s="22">
        <f t="shared" si="156"/>
        <v>0</v>
      </c>
      <c r="R787" s="22">
        <f t="shared" si="152"/>
        <v>0</v>
      </c>
      <c r="S787" s="39" t="str">
        <f t="shared" si="153"/>
        <v/>
      </c>
      <c r="T787" s="39" t="str">
        <f t="shared" si="154"/>
        <v/>
      </c>
      <c r="U787" s="39" t="str">
        <f t="shared" si="155"/>
        <v/>
      </c>
    </row>
    <row r="788" spans="2:21" ht="12.75" customHeight="1" x14ac:dyDescent="0.15">
      <c r="B788" s="15" t="str">
        <f t="shared" si="157"/>
        <v/>
      </c>
      <c r="C788" s="15" t="str">
        <f>IF(E788="","",INT((E788-SUM(MOD(DATE(YEAR(E788-MOD(E788-2,7)+3),1,2),{1E+99;7})*{1;-1})+5)/7))</f>
        <v/>
      </c>
      <c r="D788" s="16" t="str">
        <f t="shared" si="158"/>
        <v/>
      </c>
      <c r="E788" s="17"/>
      <c r="F788" s="18"/>
      <c r="G788" s="20" t="str">
        <f t="shared" si="159"/>
        <v/>
      </c>
      <c r="H788" s="18"/>
      <c r="I788" s="15" t="str">
        <f t="shared" si="160"/>
        <v/>
      </c>
      <c r="J788" s="19"/>
      <c r="K788" s="19"/>
      <c r="L788" s="20" t="str">
        <f t="shared" si="161"/>
        <v/>
      </c>
      <c r="M788" s="15" t="str">
        <f t="shared" si="162"/>
        <v/>
      </c>
      <c r="N788" s="113"/>
      <c r="O788" s="21"/>
      <c r="P788" s="21">
        <v>0</v>
      </c>
      <c r="Q788" s="22">
        <f t="shared" si="156"/>
        <v>0</v>
      </c>
      <c r="R788" s="22">
        <f t="shared" si="152"/>
        <v>0</v>
      </c>
      <c r="S788" s="39" t="str">
        <f t="shared" si="153"/>
        <v/>
      </c>
      <c r="T788" s="39" t="str">
        <f t="shared" si="154"/>
        <v/>
      </c>
      <c r="U788" s="39" t="str">
        <f t="shared" si="155"/>
        <v/>
      </c>
    </row>
    <row r="789" spans="2:21" ht="12.75" customHeight="1" x14ac:dyDescent="0.15">
      <c r="B789" s="15" t="str">
        <f t="shared" si="157"/>
        <v/>
      </c>
      <c r="C789" s="15" t="str">
        <f>IF(E789="","",INT((E789-SUM(MOD(DATE(YEAR(E789-MOD(E789-2,7)+3),1,2),{1E+99;7})*{1;-1})+5)/7))</f>
        <v/>
      </c>
      <c r="D789" s="16" t="str">
        <f t="shared" si="158"/>
        <v/>
      </c>
      <c r="E789" s="17"/>
      <c r="F789" s="18"/>
      <c r="G789" s="20" t="str">
        <f t="shared" si="159"/>
        <v/>
      </c>
      <c r="H789" s="18"/>
      <c r="I789" s="15" t="str">
        <f t="shared" si="160"/>
        <v/>
      </c>
      <c r="J789" s="19"/>
      <c r="K789" s="19"/>
      <c r="L789" s="20" t="str">
        <f t="shared" si="161"/>
        <v/>
      </c>
      <c r="M789" s="15" t="str">
        <f t="shared" si="162"/>
        <v/>
      </c>
      <c r="N789" s="113"/>
      <c r="O789" s="21"/>
      <c r="P789" s="21">
        <v>0</v>
      </c>
      <c r="Q789" s="22">
        <f t="shared" si="156"/>
        <v>0</v>
      </c>
      <c r="R789" s="22">
        <f t="shared" si="152"/>
        <v>0</v>
      </c>
      <c r="S789" s="39" t="str">
        <f t="shared" si="153"/>
        <v/>
      </c>
      <c r="T789" s="39" t="str">
        <f t="shared" si="154"/>
        <v/>
      </c>
      <c r="U789" s="39" t="str">
        <f t="shared" si="155"/>
        <v/>
      </c>
    </row>
    <row r="790" spans="2:21" ht="12.75" customHeight="1" x14ac:dyDescent="0.15">
      <c r="B790" s="15" t="str">
        <f t="shared" si="157"/>
        <v/>
      </c>
      <c r="C790" s="15" t="str">
        <f>IF(E790="","",INT((E790-SUM(MOD(DATE(YEAR(E790-MOD(E790-2,7)+3),1,2),{1E+99;7})*{1;-1})+5)/7))</f>
        <v/>
      </c>
      <c r="D790" s="16" t="str">
        <f t="shared" si="158"/>
        <v/>
      </c>
      <c r="E790" s="17"/>
      <c r="F790" s="18"/>
      <c r="G790" s="20" t="str">
        <f t="shared" si="159"/>
        <v/>
      </c>
      <c r="H790" s="18"/>
      <c r="I790" s="15" t="str">
        <f t="shared" si="160"/>
        <v/>
      </c>
      <c r="J790" s="19"/>
      <c r="K790" s="19"/>
      <c r="L790" s="20" t="str">
        <f t="shared" si="161"/>
        <v/>
      </c>
      <c r="M790" s="15" t="str">
        <f t="shared" si="162"/>
        <v/>
      </c>
      <c r="N790" s="113"/>
      <c r="O790" s="21"/>
      <c r="P790" s="21">
        <v>0</v>
      </c>
      <c r="Q790" s="22">
        <f t="shared" si="156"/>
        <v>0</v>
      </c>
      <c r="R790" s="22">
        <f t="shared" si="152"/>
        <v>0</v>
      </c>
      <c r="S790" s="39" t="str">
        <f t="shared" si="153"/>
        <v/>
      </c>
      <c r="T790" s="39" t="str">
        <f t="shared" si="154"/>
        <v/>
      </c>
      <c r="U790" s="39" t="str">
        <f t="shared" si="155"/>
        <v/>
      </c>
    </row>
    <row r="791" spans="2:21" ht="12.75" customHeight="1" x14ac:dyDescent="0.15">
      <c r="B791" s="15" t="str">
        <f t="shared" si="157"/>
        <v/>
      </c>
      <c r="C791" s="15" t="str">
        <f>IF(E791="","",INT((E791-SUM(MOD(DATE(YEAR(E791-MOD(E791-2,7)+3),1,2),{1E+99;7})*{1;-1})+5)/7))</f>
        <v/>
      </c>
      <c r="D791" s="16" t="str">
        <f t="shared" si="158"/>
        <v/>
      </c>
      <c r="E791" s="17"/>
      <c r="F791" s="18"/>
      <c r="G791" s="20" t="str">
        <f t="shared" si="159"/>
        <v/>
      </c>
      <c r="H791" s="18"/>
      <c r="I791" s="15" t="str">
        <f t="shared" si="160"/>
        <v/>
      </c>
      <c r="J791" s="19"/>
      <c r="K791" s="19"/>
      <c r="L791" s="20" t="str">
        <f t="shared" si="161"/>
        <v/>
      </c>
      <c r="M791" s="15" t="str">
        <f t="shared" si="162"/>
        <v/>
      </c>
      <c r="N791" s="113"/>
      <c r="O791" s="21"/>
      <c r="P791" s="21">
        <v>0</v>
      </c>
      <c r="Q791" s="22">
        <f t="shared" si="156"/>
        <v>0</v>
      </c>
      <c r="R791" s="22">
        <f t="shared" si="152"/>
        <v>0</v>
      </c>
      <c r="S791" s="39" t="str">
        <f t="shared" si="153"/>
        <v/>
      </c>
      <c r="T791" s="39" t="str">
        <f t="shared" si="154"/>
        <v/>
      </c>
      <c r="U791" s="39" t="str">
        <f t="shared" si="155"/>
        <v/>
      </c>
    </row>
    <row r="792" spans="2:21" ht="12.75" customHeight="1" x14ac:dyDescent="0.15">
      <c r="B792" s="15" t="str">
        <f t="shared" si="157"/>
        <v/>
      </c>
      <c r="C792" s="15" t="str">
        <f>IF(E792="","",INT((E792-SUM(MOD(DATE(YEAR(E792-MOD(E792-2,7)+3),1,2),{1E+99;7})*{1;-1})+5)/7))</f>
        <v/>
      </c>
      <c r="D792" s="16" t="str">
        <f t="shared" si="158"/>
        <v/>
      </c>
      <c r="E792" s="17"/>
      <c r="F792" s="18"/>
      <c r="G792" s="20" t="str">
        <f t="shared" si="159"/>
        <v/>
      </c>
      <c r="H792" s="18"/>
      <c r="I792" s="15" t="str">
        <f t="shared" si="160"/>
        <v/>
      </c>
      <c r="J792" s="19"/>
      <c r="K792" s="19"/>
      <c r="L792" s="20" t="str">
        <f t="shared" si="161"/>
        <v/>
      </c>
      <c r="M792" s="15" t="str">
        <f t="shared" si="162"/>
        <v/>
      </c>
      <c r="N792" s="113"/>
      <c r="O792" s="21"/>
      <c r="P792" s="21">
        <v>0</v>
      </c>
      <c r="Q792" s="22">
        <f t="shared" si="156"/>
        <v>0</v>
      </c>
      <c r="R792" s="22">
        <f t="shared" si="152"/>
        <v>0</v>
      </c>
      <c r="S792" s="39" t="str">
        <f t="shared" si="153"/>
        <v/>
      </c>
      <c r="T792" s="39" t="str">
        <f t="shared" si="154"/>
        <v/>
      </c>
      <c r="U792" s="39" t="str">
        <f t="shared" si="155"/>
        <v/>
      </c>
    </row>
    <row r="793" spans="2:21" ht="12.75" customHeight="1" x14ac:dyDescent="0.15">
      <c r="B793" s="15" t="str">
        <f t="shared" si="157"/>
        <v/>
      </c>
      <c r="C793" s="15" t="str">
        <f>IF(E793="","",INT((E793-SUM(MOD(DATE(YEAR(E793-MOD(E793-2,7)+3),1,2),{1E+99;7})*{1;-1})+5)/7))</f>
        <v/>
      </c>
      <c r="D793" s="16" t="str">
        <f t="shared" si="158"/>
        <v/>
      </c>
      <c r="E793" s="17"/>
      <c r="F793" s="18"/>
      <c r="G793" s="20" t="str">
        <f t="shared" si="159"/>
        <v/>
      </c>
      <c r="H793" s="18"/>
      <c r="I793" s="15" t="str">
        <f t="shared" si="160"/>
        <v/>
      </c>
      <c r="J793" s="19"/>
      <c r="K793" s="19"/>
      <c r="L793" s="20" t="str">
        <f t="shared" si="161"/>
        <v/>
      </c>
      <c r="M793" s="15" t="str">
        <f t="shared" si="162"/>
        <v/>
      </c>
      <c r="N793" s="113"/>
      <c r="O793" s="21"/>
      <c r="P793" s="21">
        <v>0</v>
      </c>
      <c r="Q793" s="22">
        <f t="shared" si="156"/>
        <v>0</v>
      </c>
      <c r="R793" s="22">
        <f t="shared" si="152"/>
        <v>0</v>
      </c>
      <c r="S793" s="39" t="str">
        <f t="shared" si="153"/>
        <v/>
      </c>
      <c r="T793" s="39" t="str">
        <f t="shared" si="154"/>
        <v/>
      </c>
      <c r="U793" s="39" t="str">
        <f t="shared" si="155"/>
        <v/>
      </c>
    </row>
    <row r="794" spans="2:21" ht="12.75" customHeight="1" x14ac:dyDescent="0.15">
      <c r="B794" s="15" t="str">
        <f t="shared" si="157"/>
        <v/>
      </c>
      <c r="C794" s="15" t="str">
        <f>IF(E794="","",INT((E794-SUM(MOD(DATE(YEAR(E794-MOD(E794-2,7)+3),1,2),{1E+99;7})*{1;-1})+5)/7))</f>
        <v/>
      </c>
      <c r="D794" s="16" t="str">
        <f t="shared" si="158"/>
        <v/>
      </c>
      <c r="E794" s="17"/>
      <c r="F794" s="18"/>
      <c r="G794" s="20" t="str">
        <f t="shared" si="159"/>
        <v/>
      </c>
      <c r="H794" s="18"/>
      <c r="I794" s="15" t="str">
        <f t="shared" si="160"/>
        <v/>
      </c>
      <c r="J794" s="19"/>
      <c r="K794" s="19"/>
      <c r="L794" s="20" t="str">
        <f t="shared" si="161"/>
        <v/>
      </c>
      <c r="M794" s="15" t="str">
        <f t="shared" si="162"/>
        <v/>
      </c>
      <c r="N794" s="113"/>
      <c r="O794" s="21"/>
      <c r="P794" s="21">
        <v>0</v>
      </c>
      <c r="Q794" s="22">
        <f t="shared" si="156"/>
        <v>0</v>
      </c>
      <c r="R794" s="22">
        <f t="shared" si="152"/>
        <v>0</v>
      </c>
      <c r="S794" s="39" t="str">
        <f t="shared" si="153"/>
        <v/>
      </c>
      <c r="T794" s="39" t="str">
        <f t="shared" si="154"/>
        <v/>
      </c>
      <c r="U794" s="39" t="str">
        <f t="shared" si="155"/>
        <v/>
      </c>
    </row>
    <row r="795" spans="2:21" ht="12.75" customHeight="1" x14ac:dyDescent="0.15">
      <c r="B795" s="15" t="str">
        <f t="shared" si="157"/>
        <v/>
      </c>
      <c r="C795" s="15" t="str">
        <f>IF(E795="","",INT((E795-SUM(MOD(DATE(YEAR(E795-MOD(E795-2,7)+3),1,2),{1E+99;7})*{1;-1})+5)/7))</f>
        <v/>
      </c>
      <c r="D795" s="16" t="str">
        <f t="shared" si="158"/>
        <v/>
      </c>
      <c r="E795" s="17"/>
      <c r="F795" s="18"/>
      <c r="G795" s="20" t="str">
        <f t="shared" si="159"/>
        <v/>
      </c>
      <c r="H795" s="18"/>
      <c r="I795" s="15" t="str">
        <f t="shared" si="160"/>
        <v/>
      </c>
      <c r="J795" s="19"/>
      <c r="K795" s="19"/>
      <c r="L795" s="20" t="str">
        <f t="shared" si="161"/>
        <v/>
      </c>
      <c r="M795" s="15" t="str">
        <f t="shared" si="162"/>
        <v/>
      </c>
      <c r="N795" s="113"/>
      <c r="O795" s="21"/>
      <c r="P795" s="21">
        <v>0</v>
      </c>
      <c r="Q795" s="22">
        <f t="shared" si="156"/>
        <v>0</v>
      </c>
      <c r="R795" s="22">
        <f t="shared" si="152"/>
        <v>0</v>
      </c>
      <c r="S795" s="39" t="str">
        <f t="shared" si="153"/>
        <v/>
      </c>
      <c r="T795" s="39" t="str">
        <f t="shared" si="154"/>
        <v/>
      </c>
      <c r="U795" s="39" t="str">
        <f t="shared" si="155"/>
        <v/>
      </c>
    </row>
    <row r="796" spans="2:21" ht="12.75" customHeight="1" x14ac:dyDescent="0.15">
      <c r="B796" s="15" t="str">
        <f t="shared" si="157"/>
        <v/>
      </c>
      <c r="C796" s="15" t="str">
        <f>IF(E796="","",INT((E796-SUM(MOD(DATE(YEAR(E796-MOD(E796-2,7)+3),1,2),{1E+99;7})*{1;-1})+5)/7))</f>
        <v/>
      </c>
      <c r="D796" s="16" t="str">
        <f t="shared" si="158"/>
        <v/>
      </c>
      <c r="E796" s="17"/>
      <c r="F796" s="18"/>
      <c r="G796" s="20" t="str">
        <f t="shared" si="159"/>
        <v/>
      </c>
      <c r="H796" s="18"/>
      <c r="I796" s="15" t="str">
        <f t="shared" si="160"/>
        <v/>
      </c>
      <c r="J796" s="19"/>
      <c r="K796" s="19"/>
      <c r="L796" s="20" t="str">
        <f t="shared" si="161"/>
        <v/>
      </c>
      <c r="M796" s="15" t="str">
        <f t="shared" si="162"/>
        <v/>
      </c>
      <c r="N796" s="113"/>
      <c r="O796" s="21"/>
      <c r="P796" s="21">
        <v>0</v>
      </c>
      <c r="Q796" s="22">
        <f t="shared" si="156"/>
        <v>0</v>
      </c>
      <c r="R796" s="22">
        <f t="shared" si="152"/>
        <v>0</v>
      </c>
      <c r="S796" s="39" t="str">
        <f t="shared" si="153"/>
        <v/>
      </c>
      <c r="T796" s="39" t="str">
        <f t="shared" si="154"/>
        <v/>
      </c>
      <c r="U796" s="39" t="str">
        <f t="shared" si="155"/>
        <v/>
      </c>
    </row>
    <row r="797" spans="2:21" ht="12.75" customHeight="1" x14ac:dyDescent="0.15">
      <c r="B797" s="15" t="str">
        <f t="shared" si="157"/>
        <v/>
      </c>
      <c r="C797" s="15" t="str">
        <f>IF(E797="","",INT((E797-SUM(MOD(DATE(YEAR(E797-MOD(E797-2,7)+3),1,2),{1E+99;7})*{1;-1})+5)/7))</f>
        <v/>
      </c>
      <c r="D797" s="16" t="str">
        <f t="shared" si="158"/>
        <v/>
      </c>
      <c r="E797" s="17"/>
      <c r="F797" s="18"/>
      <c r="G797" s="20" t="str">
        <f t="shared" si="159"/>
        <v/>
      </c>
      <c r="H797" s="18"/>
      <c r="I797" s="15" t="str">
        <f t="shared" si="160"/>
        <v/>
      </c>
      <c r="J797" s="19"/>
      <c r="K797" s="19"/>
      <c r="L797" s="20" t="str">
        <f t="shared" si="161"/>
        <v/>
      </c>
      <c r="M797" s="15" t="str">
        <f t="shared" si="162"/>
        <v/>
      </c>
      <c r="N797" s="113"/>
      <c r="O797" s="21"/>
      <c r="P797" s="21">
        <v>0</v>
      </c>
      <c r="Q797" s="22">
        <f t="shared" si="156"/>
        <v>0</v>
      </c>
      <c r="R797" s="22">
        <f t="shared" si="152"/>
        <v>0</v>
      </c>
      <c r="S797" s="39" t="str">
        <f t="shared" si="153"/>
        <v/>
      </c>
      <c r="T797" s="39" t="str">
        <f t="shared" si="154"/>
        <v/>
      </c>
      <c r="U797" s="39" t="str">
        <f t="shared" si="155"/>
        <v/>
      </c>
    </row>
    <row r="798" spans="2:21" ht="12.75" customHeight="1" x14ac:dyDescent="0.15">
      <c r="B798" s="15" t="str">
        <f t="shared" si="157"/>
        <v/>
      </c>
      <c r="C798" s="15" t="str">
        <f>IF(E798="","",INT((E798-SUM(MOD(DATE(YEAR(E798-MOD(E798-2,7)+3),1,2),{1E+99;7})*{1;-1})+5)/7))</f>
        <v/>
      </c>
      <c r="D798" s="16" t="str">
        <f t="shared" si="158"/>
        <v/>
      </c>
      <c r="E798" s="17"/>
      <c r="F798" s="18"/>
      <c r="G798" s="20" t="str">
        <f t="shared" si="159"/>
        <v/>
      </c>
      <c r="H798" s="18"/>
      <c r="I798" s="15" t="str">
        <f t="shared" si="160"/>
        <v/>
      </c>
      <c r="J798" s="19"/>
      <c r="K798" s="19"/>
      <c r="L798" s="20" t="str">
        <f t="shared" si="161"/>
        <v/>
      </c>
      <c r="M798" s="15" t="str">
        <f t="shared" si="162"/>
        <v/>
      </c>
      <c r="N798" s="113"/>
      <c r="O798" s="21"/>
      <c r="P798" s="21">
        <v>0</v>
      </c>
      <c r="Q798" s="22">
        <f t="shared" si="156"/>
        <v>0</v>
      </c>
      <c r="R798" s="22">
        <f t="shared" si="152"/>
        <v>0</v>
      </c>
      <c r="S798" s="39" t="str">
        <f t="shared" si="153"/>
        <v/>
      </c>
      <c r="T798" s="39" t="str">
        <f t="shared" si="154"/>
        <v/>
      </c>
      <c r="U798" s="39" t="str">
        <f t="shared" si="155"/>
        <v/>
      </c>
    </row>
    <row r="799" spans="2:21" ht="12.75" customHeight="1" x14ac:dyDescent="0.15">
      <c r="B799" s="15" t="str">
        <f t="shared" si="157"/>
        <v/>
      </c>
      <c r="C799" s="15" t="str">
        <f>IF(E799="","",INT((E799-SUM(MOD(DATE(YEAR(E799-MOD(E799-2,7)+3),1,2),{1E+99;7})*{1;-1})+5)/7))</f>
        <v/>
      </c>
      <c r="D799" s="16" t="str">
        <f t="shared" si="158"/>
        <v/>
      </c>
      <c r="E799" s="17"/>
      <c r="F799" s="18"/>
      <c r="G799" s="20" t="str">
        <f t="shared" si="159"/>
        <v/>
      </c>
      <c r="H799" s="18"/>
      <c r="I799" s="15" t="str">
        <f t="shared" si="160"/>
        <v/>
      </c>
      <c r="J799" s="19"/>
      <c r="K799" s="19"/>
      <c r="L799" s="20" t="str">
        <f t="shared" si="161"/>
        <v/>
      </c>
      <c r="M799" s="15" t="str">
        <f t="shared" si="162"/>
        <v/>
      </c>
      <c r="N799" s="113"/>
      <c r="O799" s="21"/>
      <c r="P799" s="21">
        <v>0</v>
      </c>
      <c r="Q799" s="22">
        <f t="shared" si="156"/>
        <v>0</v>
      </c>
      <c r="R799" s="22">
        <f t="shared" ref="R799:R862" si="163">O799*P799</f>
        <v>0</v>
      </c>
      <c r="S799" s="39" t="str">
        <f t="shared" ref="S799:S862" si="164">L799&amp;B799</f>
        <v/>
      </c>
      <c r="T799" s="39" t="str">
        <f t="shared" ref="T799:T862" si="165">M799&amp;B799</f>
        <v/>
      </c>
      <c r="U799" s="39" t="str">
        <f t="shared" ref="U799:U862" si="166">M799&amp;E799</f>
        <v/>
      </c>
    </row>
    <row r="800" spans="2:21" ht="12.75" customHeight="1" x14ac:dyDescent="0.15">
      <c r="B800" s="15" t="str">
        <f t="shared" si="157"/>
        <v/>
      </c>
      <c r="C800" s="15" t="str">
        <f>IF(E800="","",INT((E800-SUM(MOD(DATE(YEAR(E800-MOD(E800-2,7)+3),1,2),{1E+99;7})*{1;-1})+5)/7))</f>
        <v/>
      </c>
      <c r="D800" s="16" t="str">
        <f t="shared" si="158"/>
        <v/>
      </c>
      <c r="E800" s="17"/>
      <c r="F800" s="18"/>
      <c r="G800" s="20" t="str">
        <f t="shared" si="159"/>
        <v/>
      </c>
      <c r="H800" s="18"/>
      <c r="I800" s="15" t="str">
        <f t="shared" si="160"/>
        <v/>
      </c>
      <c r="J800" s="19"/>
      <c r="K800" s="19"/>
      <c r="L800" s="20" t="str">
        <f t="shared" si="161"/>
        <v/>
      </c>
      <c r="M800" s="15" t="str">
        <f t="shared" si="162"/>
        <v/>
      </c>
      <c r="N800" s="113"/>
      <c r="O800" s="21"/>
      <c r="P800" s="21">
        <v>0</v>
      </c>
      <c r="Q800" s="22">
        <f t="shared" si="156"/>
        <v>0</v>
      </c>
      <c r="R800" s="22">
        <f t="shared" si="163"/>
        <v>0</v>
      </c>
      <c r="S800" s="39" t="str">
        <f t="shared" si="164"/>
        <v/>
      </c>
      <c r="T800" s="39" t="str">
        <f t="shared" si="165"/>
        <v/>
      </c>
      <c r="U800" s="39" t="str">
        <f t="shared" si="166"/>
        <v/>
      </c>
    </row>
    <row r="801" spans="2:21" ht="12.75" customHeight="1" x14ac:dyDescent="0.15">
      <c r="B801" s="15" t="str">
        <f t="shared" si="157"/>
        <v/>
      </c>
      <c r="C801" s="15" t="str">
        <f>IF(E801="","",INT((E801-SUM(MOD(DATE(YEAR(E801-MOD(E801-2,7)+3),1,2),{1E+99;7})*{1;-1})+5)/7))</f>
        <v/>
      </c>
      <c r="D801" s="16" t="str">
        <f t="shared" si="158"/>
        <v/>
      </c>
      <c r="E801" s="17"/>
      <c r="F801" s="18"/>
      <c r="G801" s="20" t="str">
        <f t="shared" si="159"/>
        <v/>
      </c>
      <c r="H801" s="18"/>
      <c r="I801" s="15" t="str">
        <f t="shared" si="160"/>
        <v/>
      </c>
      <c r="J801" s="19"/>
      <c r="K801" s="19"/>
      <c r="L801" s="20" t="str">
        <f t="shared" si="161"/>
        <v/>
      </c>
      <c r="M801" s="15" t="str">
        <f t="shared" si="162"/>
        <v/>
      </c>
      <c r="N801" s="113"/>
      <c r="O801" s="21"/>
      <c r="P801" s="21">
        <v>0</v>
      </c>
      <c r="Q801" s="22">
        <f t="shared" si="156"/>
        <v>0</v>
      </c>
      <c r="R801" s="22">
        <f t="shared" si="163"/>
        <v>0</v>
      </c>
      <c r="S801" s="39" t="str">
        <f t="shared" si="164"/>
        <v/>
      </c>
      <c r="T801" s="39" t="str">
        <f t="shared" si="165"/>
        <v/>
      </c>
      <c r="U801" s="39" t="str">
        <f t="shared" si="166"/>
        <v/>
      </c>
    </row>
    <row r="802" spans="2:21" ht="12.75" customHeight="1" x14ac:dyDescent="0.15">
      <c r="B802" s="15" t="str">
        <f t="shared" si="157"/>
        <v/>
      </c>
      <c r="C802" s="15" t="str">
        <f>IF(E802="","",INT((E802-SUM(MOD(DATE(YEAR(E802-MOD(E802-2,7)+3),1,2),{1E+99;7})*{1;-1})+5)/7))</f>
        <v/>
      </c>
      <c r="D802" s="16" t="str">
        <f t="shared" si="158"/>
        <v/>
      </c>
      <c r="E802" s="17"/>
      <c r="F802" s="18"/>
      <c r="G802" s="20" t="str">
        <f t="shared" si="159"/>
        <v/>
      </c>
      <c r="H802" s="18"/>
      <c r="I802" s="15" t="str">
        <f t="shared" si="160"/>
        <v/>
      </c>
      <c r="J802" s="19"/>
      <c r="K802" s="19"/>
      <c r="L802" s="20" t="str">
        <f t="shared" si="161"/>
        <v/>
      </c>
      <c r="M802" s="15" t="str">
        <f t="shared" si="162"/>
        <v/>
      </c>
      <c r="N802" s="113"/>
      <c r="O802" s="21"/>
      <c r="P802" s="21">
        <v>0</v>
      </c>
      <c r="Q802" s="22">
        <f t="shared" ref="Q802:Q865" si="167">IF(ISNUMBER(Q801),IF(ISNUMBER(P802),Q801+P802,0),0)</f>
        <v>0</v>
      </c>
      <c r="R802" s="22">
        <f t="shared" si="163"/>
        <v>0</v>
      </c>
      <c r="S802" s="39" t="str">
        <f t="shared" si="164"/>
        <v/>
      </c>
      <c r="T802" s="39" t="str">
        <f t="shared" si="165"/>
        <v/>
      </c>
      <c r="U802" s="39" t="str">
        <f t="shared" si="166"/>
        <v/>
      </c>
    </row>
    <row r="803" spans="2:21" ht="12.75" customHeight="1" x14ac:dyDescent="0.15">
      <c r="B803" s="15" t="str">
        <f t="shared" si="157"/>
        <v/>
      </c>
      <c r="C803" s="15" t="str">
        <f>IF(E803="","",INT((E803-SUM(MOD(DATE(YEAR(E803-MOD(E803-2,7)+3),1,2),{1E+99;7})*{1;-1})+5)/7))</f>
        <v/>
      </c>
      <c r="D803" s="16" t="str">
        <f t="shared" si="158"/>
        <v/>
      </c>
      <c r="E803" s="17"/>
      <c r="F803" s="18"/>
      <c r="G803" s="20" t="str">
        <f t="shared" si="159"/>
        <v/>
      </c>
      <c r="H803" s="18"/>
      <c r="I803" s="15" t="str">
        <f t="shared" si="160"/>
        <v/>
      </c>
      <c r="J803" s="19"/>
      <c r="K803" s="19"/>
      <c r="L803" s="20" t="str">
        <f t="shared" si="161"/>
        <v/>
      </c>
      <c r="M803" s="15" t="str">
        <f t="shared" si="162"/>
        <v/>
      </c>
      <c r="N803" s="113"/>
      <c r="O803" s="21"/>
      <c r="P803" s="21">
        <v>0</v>
      </c>
      <c r="Q803" s="22">
        <f t="shared" si="167"/>
        <v>0</v>
      </c>
      <c r="R803" s="22">
        <f t="shared" si="163"/>
        <v>0</v>
      </c>
      <c r="S803" s="39" t="str">
        <f t="shared" si="164"/>
        <v/>
      </c>
      <c r="T803" s="39" t="str">
        <f t="shared" si="165"/>
        <v/>
      </c>
      <c r="U803" s="39" t="str">
        <f t="shared" si="166"/>
        <v/>
      </c>
    </row>
    <row r="804" spans="2:21" ht="12.75" customHeight="1" x14ac:dyDescent="0.15">
      <c r="B804" s="15" t="str">
        <f t="shared" si="157"/>
        <v/>
      </c>
      <c r="C804" s="15" t="str">
        <f>IF(E804="","",INT((E804-SUM(MOD(DATE(YEAR(E804-MOD(E804-2,7)+3),1,2),{1E+99;7})*{1;-1})+5)/7))</f>
        <v/>
      </c>
      <c r="D804" s="16" t="str">
        <f t="shared" si="158"/>
        <v/>
      </c>
      <c r="E804" s="17"/>
      <c r="F804" s="18"/>
      <c r="G804" s="20" t="str">
        <f t="shared" si="159"/>
        <v/>
      </c>
      <c r="H804" s="18"/>
      <c r="I804" s="15" t="str">
        <f t="shared" si="160"/>
        <v/>
      </c>
      <c r="J804" s="19"/>
      <c r="K804" s="19"/>
      <c r="L804" s="20" t="str">
        <f t="shared" si="161"/>
        <v/>
      </c>
      <c r="M804" s="15" t="str">
        <f t="shared" si="162"/>
        <v/>
      </c>
      <c r="N804" s="113"/>
      <c r="O804" s="21"/>
      <c r="P804" s="21">
        <v>0</v>
      </c>
      <c r="Q804" s="22">
        <f t="shared" si="167"/>
        <v>0</v>
      </c>
      <c r="R804" s="22">
        <f t="shared" si="163"/>
        <v>0</v>
      </c>
      <c r="S804" s="39" t="str">
        <f t="shared" si="164"/>
        <v/>
      </c>
      <c r="T804" s="39" t="str">
        <f t="shared" si="165"/>
        <v/>
      </c>
      <c r="U804" s="39" t="str">
        <f t="shared" si="166"/>
        <v/>
      </c>
    </row>
    <row r="805" spans="2:21" ht="12.75" customHeight="1" x14ac:dyDescent="0.15">
      <c r="B805" s="15" t="str">
        <f t="shared" si="157"/>
        <v/>
      </c>
      <c r="C805" s="15" t="str">
        <f>IF(E805="","",INT((E805-SUM(MOD(DATE(YEAR(E805-MOD(E805-2,7)+3),1,2),{1E+99;7})*{1;-1})+5)/7))</f>
        <v/>
      </c>
      <c r="D805" s="16" t="str">
        <f t="shared" si="158"/>
        <v/>
      </c>
      <c r="E805" s="17"/>
      <c r="F805" s="18"/>
      <c r="G805" s="20" t="str">
        <f t="shared" si="159"/>
        <v/>
      </c>
      <c r="H805" s="18"/>
      <c r="I805" s="15" t="str">
        <f t="shared" si="160"/>
        <v/>
      </c>
      <c r="J805" s="19"/>
      <c r="K805" s="19"/>
      <c r="L805" s="20" t="str">
        <f t="shared" si="161"/>
        <v/>
      </c>
      <c r="M805" s="15" t="str">
        <f t="shared" si="162"/>
        <v/>
      </c>
      <c r="N805" s="113"/>
      <c r="O805" s="21"/>
      <c r="P805" s="21">
        <v>0</v>
      </c>
      <c r="Q805" s="22">
        <f t="shared" si="167"/>
        <v>0</v>
      </c>
      <c r="R805" s="22">
        <f t="shared" si="163"/>
        <v>0</v>
      </c>
      <c r="S805" s="39" t="str">
        <f t="shared" si="164"/>
        <v/>
      </c>
      <c r="T805" s="39" t="str">
        <f t="shared" si="165"/>
        <v/>
      </c>
      <c r="U805" s="39" t="str">
        <f t="shared" si="166"/>
        <v/>
      </c>
    </row>
    <row r="806" spans="2:21" ht="12.75" customHeight="1" x14ac:dyDescent="0.15">
      <c r="B806" s="15" t="str">
        <f t="shared" si="157"/>
        <v/>
      </c>
      <c r="C806" s="15" t="str">
        <f>IF(E806="","",INT((E806-SUM(MOD(DATE(YEAR(E806-MOD(E806-2,7)+3),1,2),{1E+99;7})*{1;-1})+5)/7))</f>
        <v/>
      </c>
      <c r="D806" s="16" t="str">
        <f t="shared" si="158"/>
        <v/>
      </c>
      <c r="E806" s="17"/>
      <c r="F806" s="18"/>
      <c r="G806" s="20" t="str">
        <f t="shared" si="159"/>
        <v/>
      </c>
      <c r="H806" s="18"/>
      <c r="I806" s="15" t="str">
        <f t="shared" si="160"/>
        <v/>
      </c>
      <c r="J806" s="19"/>
      <c r="K806" s="19"/>
      <c r="L806" s="20" t="str">
        <f t="shared" si="161"/>
        <v/>
      </c>
      <c r="M806" s="15" t="str">
        <f t="shared" si="162"/>
        <v/>
      </c>
      <c r="N806" s="113"/>
      <c r="O806" s="21"/>
      <c r="P806" s="21">
        <v>0</v>
      </c>
      <c r="Q806" s="22">
        <f t="shared" si="167"/>
        <v>0</v>
      </c>
      <c r="R806" s="22">
        <f t="shared" si="163"/>
        <v>0</v>
      </c>
      <c r="S806" s="39" t="str">
        <f t="shared" si="164"/>
        <v/>
      </c>
      <c r="T806" s="39" t="str">
        <f t="shared" si="165"/>
        <v/>
      </c>
      <c r="U806" s="39" t="str">
        <f t="shared" si="166"/>
        <v/>
      </c>
    </row>
    <row r="807" spans="2:21" ht="12.75" customHeight="1" x14ac:dyDescent="0.15">
      <c r="B807" s="15" t="str">
        <f t="shared" si="157"/>
        <v/>
      </c>
      <c r="C807" s="15" t="str">
        <f>IF(E807="","",INT((E807-SUM(MOD(DATE(YEAR(E807-MOD(E807-2,7)+3),1,2),{1E+99;7})*{1;-1})+5)/7))</f>
        <v/>
      </c>
      <c r="D807" s="16" t="str">
        <f t="shared" si="158"/>
        <v/>
      </c>
      <c r="E807" s="17"/>
      <c r="F807" s="18"/>
      <c r="G807" s="20" t="str">
        <f t="shared" si="159"/>
        <v/>
      </c>
      <c r="H807" s="18"/>
      <c r="I807" s="15" t="str">
        <f t="shared" si="160"/>
        <v/>
      </c>
      <c r="J807" s="19"/>
      <c r="K807" s="19"/>
      <c r="L807" s="20" t="str">
        <f t="shared" si="161"/>
        <v/>
      </c>
      <c r="M807" s="15" t="str">
        <f t="shared" si="162"/>
        <v/>
      </c>
      <c r="N807" s="113"/>
      <c r="O807" s="21"/>
      <c r="P807" s="21">
        <v>0</v>
      </c>
      <c r="Q807" s="22">
        <f t="shared" si="167"/>
        <v>0</v>
      </c>
      <c r="R807" s="22">
        <f t="shared" si="163"/>
        <v>0</v>
      </c>
      <c r="S807" s="39" t="str">
        <f t="shared" si="164"/>
        <v/>
      </c>
      <c r="T807" s="39" t="str">
        <f t="shared" si="165"/>
        <v/>
      </c>
      <c r="U807" s="39" t="str">
        <f t="shared" si="166"/>
        <v/>
      </c>
    </row>
    <row r="808" spans="2:21" ht="12.75" customHeight="1" x14ac:dyDescent="0.15">
      <c r="B808" s="15" t="str">
        <f t="shared" si="157"/>
        <v/>
      </c>
      <c r="C808" s="15" t="str">
        <f>IF(E808="","",INT((E808-SUM(MOD(DATE(YEAR(E808-MOD(E808-2,7)+3),1,2),{1E+99;7})*{1;-1})+5)/7))</f>
        <v/>
      </c>
      <c r="D808" s="16" t="str">
        <f t="shared" si="158"/>
        <v/>
      </c>
      <c r="E808" s="17"/>
      <c r="F808" s="18"/>
      <c r="G808" s="20" t="str">
        <f t="shared" si="159"/>
        <v/>
      </c>
      <c r="H808" s="18"/>
      <c r="I808" s="15" t="str">
        <f t="shared" si="160"/>
        <v/>
      </c>
      <c r="J808" s="19"/>
      <c r="K808" s="19"/>
      <c r="L808" s="20" t="str">
        <f t="shared" si="161"/>
        <v/>
      </c>
      <c r="M808" s="15" t="str">
        <f t="shared" si="162"/>
        <v/>
      </c>
      <c r="N808" s="113"/>
      <c r="O808" s="21"/>
      <c r="P808" s="21">
        <v>0</v>
      </c>
      <c r="Q808" s="22">
        <f t="shared" si="167"/>
        <v>0</v>
      </c>
      <c r="R808" s="22">
        <f t="shared" si="163"/>
        <v>0</v>
      </c>
      <c r="S808" s="39" t="str">
        <f t="shared" si="164"/>
        <v/>
      </c>
      <c r="T808" s="39" t="str">
        <f t="shared" si="165"/>
        <v/>
      </c>
      <c r="U808" s="39" t="str">
        <f t="shared" si="166"/>
        <v/>
      </c>
    </row>
    <row r="809" spans="2:21" ht="12.75" customHeight="1" x14ac:dyDescent="0.15">
      <c r="B809" s="15" t="str">
        <f t="shared" si="157"/>
        <v/>
      </c>
      <c r="C809" s="15" t="str">
        <f>IF(E809="","",INT((E809-SUM(MOD(DATE(YEAR(E809-MOD(E809-2,7)+3),1,2),{1E+99;7})*{1;-1})+5)/7))</f>
        <v/>
      </c>
      <c r="D809" s="16" t="str">
        <f t="shared" si="158"/>
        <v/>
      </c>
      <c r="E809" s="17"/>
      <c r="F809" s="18"/>
      <c r="G809" s="20" t="str">
        <f t="shared" si="159"/>
        <v/>
      </c>
      <c r="H809" s="18"/>
      <c r="I809" s="15" t="str">
        <f t="shared" si="160"/>
        <v/>
      </c>
      <c r="J809" s="19"/>
      <c r="K809" s="19"/>
      <c r="L809" s="20" t="str">
        <f t="shared" si="161"/>
        <v/>
      </c>
      <c r="M809" s="15" t="str">
        <f t="shared" si="162"/>
        <v/>
      </c>
      <c r="N809" s="113"/>
      <c r="O809" s="21"/>
      <c r="P809" s="21">
        <v>0</v>
      </c>
      <c r="Q809" s="22">
        <f t="shared" si="167"/>
        <v>0</v>
      </c>
      <c r="R809" s="22">
        <f t="shared" si="163"/>
        <v>0</v>
      </c>
      <c r="S809" s="39" t="str">
        <f t="shared" si="164"/>
        <v/>
      </c>
      <c r="T809" s="39" t="str">
        <f t="shared" si="165"/>
        <v/>
      </c>
      <c r="U809" s="39" t="str">
        <f t="shared" si="166"/>
        <v/>
      </c>
    </row>
    <row r="810" spans="2:21" ht="12.75" customHeight="1" x14ac:dyDescent="0.15">
      <c r="B810" s="15" t="str">
        <f t="shared" si="157"/>
        <v/>
      </c>
      <c r="C810" s="15" t="str">
        <f>IF(E810="","",INT((E810-SUM(MOD(DATE(YEAR(E810-MOD(E810-2,7)+3),1,2),{1E+99;7})*{1;-1})+5)/7))</f>
        <v/>
      </c>
      <c r="D810" s="16" t="str">
        <f t="shared" si="158"/>
        <v/>
      </c>
      <c r="E810" s="17"/>
      <c r="F810" s="18"/>
      <c r="G810" s="20" t="str">
        <f t="shared" si="159"/>
        <v/>
      </c>
      <c r="H810" s="18"/>
      <c r="I810" s="15" t="str">
        <f t="shared" si="160"/>
        <v/>
      </c>
      <c r="J810" s="19"/>
      <c r="K810" s="19"/>
      <c r="L810" s="20" t="str">
        <f t="shared" si="161"/>
        <v/>
      </c>
      <c r="M810" s="15" t="str">
        <f t="shared" si="162"/>
        <v/>
      </c>
      <c r="N810" s="113"/>
      <c r="O810" s="21"/>
      <c r="P810" s="21">
        <v>0</v>
      </c>
      <c r="Q810" s="22">
        <f t="shared" si="167"/>
        <v>0</v>
      </c>
      <c r="R810" s="22">
        <f t="shared" si="163"/>
        <v>0</v>
      </c>
      <c r="S810" s="39" t="str">
        <f t="shared" si="164"/>
        <v/>
      </c>
      <c r="T810" s="39" t="str">
        <f t="shared" si="165"/>
        <v/>
      </c>
      <c r="U810" s="39" t="str">
        <f t="shared" si="166"/>
        <v/>
      </c>
    </row>
    <row r="811" spans="2:21" ht="12.75" customHeight="1" x14ac:dyDescent="0.15">
      <c r="B811" s="15" t="str">
        <f t="shared" si="157"/>
        <v/>
      </c>
      <c r="C811" s="15" t="str">
        <f>IF(E811="","",INT((E811-SUM(MOD(DATE(YEAR(E811-MOD(E811-2,7)+3),1,2),{1E+99;7})*{1;-1})+5)/7))</f>
        <v/>
      </c>
      <c r="D811" s="16" t="str">
        <f t="shared" si="158"/>
        <v/>
      </c>
      <c r="E811" s="17"/>
      <c r="F811" s="18"/>
      <c r="G811" s="20" t="str">
        <f t="shared" si="159"/>
        <v/>
      </c>
      <c r="H811" s="18"/>
      <c r="I811" s="15" t="str">
        <f t="shared" si="160"/>
        <v/>
      </c>
      <c r="J811" s="19"/>
      <c r="K811" s="19"/>
      <c r="L811" s="20" t="str">
        <f t="shared" si="161"/>
        <v/>
      </c>
      <c r="M811" s="15" t="str">
        <f t="shared" si="162"/>
        <v/>
      </c>
      <c r="N811" s="113"/>
      <c r="O811" s="21"/>
      <c r="P811" s="21">
        <v>0</v>
      </c>
      <c r="Q811" s="22">
        <f t="shared" si="167"/>
        <v>0</v>
      </c>
      <c r="R811" s="22">
        <f t="shared" si="163"/>
        <v>0</v>
      </c>
      <c r="S811" s="39" t="str">
        <f t="shared" si="164"/>
        <v/>
      </c>
      <c r="T811" s="39" t="str">
        <f t="shared" si="165"/>
        <v/>
      </c>
      <c r="U811" s="39" t="str">
        <f t="shared" si="166"/>
        <v/>
      </c>
    </row>
    <row r="812" spans="2:21" ht="12.75" customHeight="1" x14ac:dyDescent="0.15">
      <c r="B812" s="15" t="str">
        <f t="shared" si="157"/>
        <v/>
      </c>
      <c r="C812" s="15" t="str">
        <f>IF(E812="","",INT((E812-SUM(MOD(DATE(YEAR(E812-MOD(E812-2,7)+3),1,2),{1E+99;7})*{1;-1})+5)/7))</f>
        <v/>
      </c>
      <c r="D812" s="16" t="str">
        <f t="shared" si="158"/>
        <v/>
      </c>
      <c r="E812" s="17"/>
      <c r="F812" s="18"/>
      <c r="G812" s="20" t="str">
        <f t="shared" si="159"/>
        <v/>
      </c>
      <c r="H812" s="18"/>
      <c r="I812" s="15" t="str">
        <f t="shared" si="160"/>
        <v/>
      </c>
      <c r="J812" s="19"/>
      <c r="K812" s="19"/>
      <c r="L812" s="20" t="str">
        <f t="shared" si="161"/>
        <v/>
      </c>
      <c r="M812" s="15" t="str">
        <f t="shared" si="162"/>
        <v/>
      </c>
      <c r="N812" s="113"/>
      <c r="O812" s="21"/>
      <c r="P812" s="21">
        <v>0</v>
      </c>
      <c r="Q812" s="22">
        <f t="shared" si="167"/>
        <v>0</v>
      </c>
      <c r="R812" s="22">
        <f t="shared" si="163"/>
        <v>0</v>
      </c>
      <c r="S812" s="39" t="str">
        <f t="shared" si="164"/>
        <v/>
      </c>
      <c r="T812" s="39" t="str">
        <f t="shared" si="165"/>
        <v/>
      </c>
      <c r="U812" s="39" t="str">
        <f t="shared" si="166"/>
        <v/>
      </c>
    </row>
    <row r="813" spans="2:21" ht="12.75" customHeight="1" x14ac:dyDescent="0.15">
      <c r="B813" s="15" t="str">
        <f t="shared" si="157"/>
        <v/>
      </c>
      <c r="C813" s="15" t="str">
        <f>IF(E813="","",INT((E813-SUM(MOD(DATE(YEAR(E813-MOD(E813-2,7)+3),1,2),{1E+99;7})*{1;-1})+5)/7))</f>
        <v/>
      </c>
      <c r="D813" s="16" t="str">
        <f t="shared" si="158"/>
        <v/>
      </c>
      <c r="E813" s="17"/>
      <c r="F813" s="18"/>
      <c r="G813" s="20" t="str">
        <f t="shared" si="159"/>
        <v/>
      </c>
      <c r="H813" s="18"/>
      <c r="I813" s="15" t="str">
        <f t="shared" si="160"/>
        <v/>
      </c>
      <c r="J813" s="19"/>
      <c r="K813" s="19"/>
      <c r="L813" s="20" t="str">
        <f t="shared" si="161"/>
        <v/>
      </c>
      <c r="M813" s="15" t="str">
        <f t="shared" si="162"/>
        <v/>
      </c>
      <c r="N813" s="113"/>
      <c r="O813" s="21"/>
      <c r="P813" s="21">
        <v>0</v>
      </c>
      <c r="Q813" s="22">
        <f t="shared" si="167"/>
        <v>0</v>
      </c>
      <c r="R813" s="22">
        <f t="shared" si="163"/>
        <v>0</v>
      </c>
      <c r="S813" s="39" t="str">
        <f t="shared" si="164"/>
        <v/>
      </c>
      <c r="T813" s="39" t="str">
        <f t="shared" si="165"/>
        <v/>
      </c>
      <c r="U813" s="39" t="str">
        <f t="shared" si="166"/>
        <v/>
      </c>
    </row>
    <row r="814" spans="2:21" ht="12.75" customHeight="1" x14ac:dyDescent="0.15">
      <c r="B814" s="15" t="str">
        <f t="shared" si="157"/>
        <v/>
      </c>
      <c r="C814" s="15" t="str">
        <f>IF(E814="","",INT((E814-SUM(MOD(DATE(YEAR(E814-MOD(E814-2,7)+3),1,2),{1E+99;7})*{1;-1})+5)/7))</f>
        <v/>
      </c>
      <c r="D814" s="16" t="str">
        <f t="shared" si="158"/>
        <v/>
      </c>
      <c r="E814" s="17"/>
      <c r="F814" s="18"/>
      <c r="G814" s="20" t="str">
        <f t="shared" si="159"/>
        <v/>
      </c>
      <c r="H814" s="18"/>
      <c r="I814" s="15" t="str">
        <f t="shared" si="160"/>
        <v/>
      </c>
      <c r="J814" s="19"/>
      <c r="K814" s="19"/>
      <c r="L814" s="20" t="str">
        <f t="shared" si="161"/>
        <v/>
      </c>
      <c r="M814" s="15" t="str">
        <f t="shared" si="162"/>
        <v/>
      </c>
      <c r="N814" s="113"/>
      <c r="O814" s="21"/>
      <c r="P814" s="21">
        <v>0</v>
      </c>
      <c r="Q814" s="22">
        <f t="shared" si="167"/>
        <v>0</v>
      </c>
      <c r="R814" s="22">
        <f t="shared" si="163"/>
        <v>0</v>
      </c>
      <c r="S814" s="39" t="str">
        <f t="shared" si="164"/>
        <v/>
      </c>
      <c r="T814" s="39" t="str">
        <f t="shared" si="165"/>
        <v/>
      </c>
      <c r="U814" s="39" t="str">
        <f t="shared" si="166"/>
        <v/>
      </c>
    </row>
    <row r="815" spans="2:21" ht="12.75" customHeight="1" x14ac:dyDescent="0.15">
      <c r="B815" s="15" t="str">
        <f t="shared" si="157"/>
        <v/>
      </c>
      <c r="C815" s="15" t="str">
        <f>IF(E815="","",INT((E815-SUM(MOD(DATE(YEAR(E815-MOD(E815-2,7)+3),1,2),{1E+99;7})*{1;-1})+5)/7))</f>
        <v/>
      </c>
      <c r="D815" s="16" t="str">
        <f t="shared" si="158"/>
        <v/>
      </c>
      <c r="E815" s="17"/>
      <c r="F815" s="18"/>
      <c r="G815" s="20" t="str">
        <f t="shared" si="159"/>
        <v/>
      </c>
      <c r="H815" s="18"/>
      <c r="I815" s="15" t="str">
        <f t="shared" si="160"/>
        <v/>
      </c>
      <c r="J815" s="19"/>
      <c r="K815" s="19"/>
      <c r="L815" s="20" t="str">
        <f t="shared" si="161"/>
        <v/>
      </c>
      <c r="M815" s="15" t="str">
        <f t="shared" si="162"/>
        <v/>
      </c>
      <c r="N815" s="113"/>
      <c r="O815" s="21"/>
      <c r="P815" s="21">
        <v>0</v>
      </c>
      <c r="Q815" s="22">
        <f t="shared" si="167"/>
        <v>0</v>
      </c>
      <c r="R815" s="22">
        <f t="shared" si="163"/>
        <v>0</v>
      </c>
      <c r="S815" s="39" t="str">
        <f t="shared" si="164"/>
        <v/>
      </c>
      <c r="T815" s="39" t="str">
        <f t="shared" si="165"/>
        <v/>
      </c>
      <c r="U815" s="39" t="str">
        <f t="shared" si="166"/>
        <v/>
      </c>
    </row>
    <row r="816" spans="2:21" ht="12.75" customHeight="1" x14ac:dyDescent="0.15">
      <c r="B816" s="15" t="str">
        <f t="shared" si="157"/>
        <v/>
      </c>
      <c r="C816" s="15" t="str">
        <f>IF(E816="","",INT((E816-SUM(MOD(DATE(YEAR(E816-MOD(E816-2,7)+3),1,2),{1E+99;7})*{1;-1})+5)/7))</f>
        <v/>
      </c>
      <c r="D816" s="16" t="str">
        <f t="shared" si="158"/>
        <v/>
      </c>
      <c r="E816" s="17"/>
      <c r="F816" s="18"/>
      <c r="G816" s="20" t="str">
        <f t="shared" si="159"/>
        <v/>
      </c>
      <c r="H816" s="18"/>
      <c r="I816" s="15" t="str">
        <f t="shared" si="160"/>
        <v/>
      </c>
      <c r="J816" s="19"/>
      <c r="K816" s="19"/>
      <c r="L816" s="20" t="str">
        <f t="shared" si="161"/>
        <v/>
      </c>
      <c r="M816" s="15" t="str">
        <f t="shared" si="162"/>
        <v/>
      </c>
      <c r="N816" s="113"/>
      <c r="O816" s="21"/>
      <c r="P816" s="21">
        <v>0</v>
      </c>
      <c r="Q816" s="22">
        <f t="shared" si="167"/>
        <v>0</v>
      </c>
      <c r="R816" s="22">
        <f t="shared" si="163"/>
        <v>0</v>
      </c>
      <c r="S816" s="39" t="str">
        <f t="shared" si="164"/>
        <v/>
      </c>
      <c r="T816" s="39" t="str">
        <f t="shared" si="165"/>
        <v/>
      </c>
      <c r="U816" s="39" t="str">
        <f t="shared" si="166"/>
        <v/>
      </c>
    </row>
    <row r="817" spans="2:21" ht="12.75" customHeight="1" x14ac:dyDescent="0.15">
      <c r="B817" s="15" t="str">
        <f t="shared" si="157"/>
        <v/>
      </c>
      <c r="C817" s="15" t="str">
        <f>IF(E817="","",INT((E817-SUM(MOD(DATE(YEAR(E817-MOD(E817-2,7)+3),1,2),{1E+99;7})*{1;-1})+5)/7))</f>
        <v/>
      </c>
      <c r="D817" s="16" t="str">
        <f t="shared" si="158"/>
        <v/>
      </c>
      <c r="E817" s="17"/>
      <c r="F817" s="18"/>
      <c r="G817" s="20" t="str">
        <f t="shared" si="159"/>
        <v/>
      </c>
      <c r="H817" s="18"/>
      <c r="I817" s="15" t="str">
        <f t="shared" si="160"/>
        <v/>
      </c>
      <c r="J817" s="19"/>
      <c r="K817" s="19"/>
      <c r="L817" s="20" t="str">
        <f t="shared" si="161"/>
        <v/>
      </c>
      <c r="M817" s="15" t="str">
        <f t="shared" si="162"/>
        <v/>
      </c>
      <c r="N817" s="113"/>
      <c r="O817" s="21"/>
      <c r="P817" s="21">
        <v>0</v>
      </c>
      <c r="Q817" s="22">
        <f t="shared" si="167"/>
        <v>0</v>
      </c>
      <c r="R817" s="22">
        <f t="shared" si="163"/>
        <v>0</v>
      </c>
      <c r="S817" s="39" t="str">
        <f t="shared" si="164"/>
        <v/>
      </c>
      <c r="T817" s="39" t="str">
        <f t="shared" si="165"/>
        <v/>
      </c>
      <c r="U817" s="39" t="str">
        <f t="shared" si="166"/>
        <v/>
      </c>
    </row>
    <row r="818" spans="2:21" ht="12.75" customHeight="1" x14ac:dyDescent="0.15">
      <c r="B818" s="15" t="str">
        <f t="shared" si="157"/>
        <v/>
      </c>
      <c r="C818" s="15" t="str">
        <f>IF(E818="","",INT((E818-SUM(MOD(DATE(YEAR(E818-MOD(E818-2,7)+3),1,2),{1E+99;7})*{1;-1})+5)/7))</f>
        <v/>
      </c>
      <c r="D818" s="16" t="str">
        <f t="shared" si="158"/>
        <v/>
      </c>
      <c r="E818" s="17"/>
      <c r="F818" s="18"/>
      <c r="G818" s="20" t="str">
        <f t="shared" si="159"/>
        <v/>
      </c>
      <c r="H818" s="18"/>
      <c r="I818" s="15" t="str">
        <f t="shared" si="160"/>
        <v/>
      </c>
      <c r="J818" s="19"/>
      <c r="K818" s="19"/>
      <c r="L818" s="20" t="str">
        <f t="shared" si="161"/>
        <v/>
      </c>
      <c r="M818" s="15" t="str">
        <f t="shared" si="162"/>
        <v/>
      </c>
      <c r="N818" s="113"/>
      <c r="O818" s="21"/>
      <c r="P818" s="21">
        <v>0</v>
      </c>
      <c r="Q818" s="22">
        <f t="shared" si="167"/>
        <v>0</v>
      </c>
      <c r="R818" s="22">
        <f t="shared" si="163"/>
        <v>0</v>
      </c>
      <c r="S818" s="39" t="str">
        <f t="shared" si="164"/>
        <v/>
      </c>
      <c r="T818" s="39" t="str">
        <f t="shared" si="165"/>
        <v/>
      </c>
      <c r="U818" s="39" t="str">
        <f t="shared" si="166"/>
        <v/>
      </c>
    </row>
    <row r="819" spans="2:21" ht="12.75" customHeight="1" x14ac:dyDescent="0.15">
      <c r="B819" s="15" t="str">
        <f t="shared" si="157"/>
        <v/>
      </c>
      <c r="C819" s="15" t="str">
        <f>IF(E819="","",INT((E819-SUM(MOD(DATE(YEAR(E819-MOD(E819-2,7)+3),1,2),{1E+99;7})*{1;-1})+5)/7))</f>
        <v/>
      </c>
      <c r="D819" s="16" t="str">
        <f t="shared" si="158"/>
        <v/>
      </c>
      <c r="E819" s="17"/>
      <c r="F819" s="18"/>
      <c r="G819" s="20" t="str">
        <f t="shared" si="159"/>
        <v/>
      </c>
      <c r="H819" s="18"/>
      <c r="I819" s="15" t="str">
        <f t="shared" si="160"/>
        <v/>
      </c>
      <c r="J819" s="19"/>
      <c r="K819" s="19"/>
      <c r="L819" s="20" t="str">
        <f t="shared" si="161"/>
        <v/>
      </c>
      <c r="M819" s="15" t="str">
        <f t="shared" si="162"/>
        <v/>
      </c>
      <c r="N819" s="113"/>
      <c r="O819" s="21"/>
      <c r="P819" s="21">
        <v>0</v>
      </c>
      <c r="Q819" s="22">
        <f t="shared" si="167"/>
        <v>0</v>
      </c>
      <c r="R819" s="22">
        <f t="shared" si="163"/>
        <v>0</v>
      </c>
      <c r="S819" s="39" t="str">
        <f t="shared" si="164"/>
        <v/>
      </c>
      <c r="T819" s="39" t="str">
        <f t="shared" si="165"/>
        <v/>
      </c>
      <c r="U819" s="39" t="str">
        <f t="shared" si="166"/>
        <v/>
      </c>
    </row>
    <row r="820" spans="2:21" ht="12.75" customHeight="1" x14ac:dyDescent="0.15">
      <c r="B820" s="15" t="str">
        <f t="shared" si="157"/>
        <v/>
      </c>
      <c r="C820" s="15" t="str">
        <f>IF(E820="","",INT((E820-SUM(MOD(DATE(YEAR(E820-MOD(E820-2,7)+3),1,2),{1E+99;7})*{1;-1})+5)/7))</f>
        <v/>
      </c>
      <c r="D820" s="16" t="str">
        <f t="shared" si="158"/>
        <v/>
      </c>
      <c r="E820" s="17"/>
      <c r="F820" s="18"/>
      <c r="G820" s="20" t="str">
        <f t="shared" si="159"/>
        <v/>
      </c>
      <c r="H820" s="18"/>
      <c r="I820" s="15" t="str">
        <f t="shared" si="160"/>
        <v/>
      </c>
      <c r="J820" s="19"/>
      <c r="K820" s="19"/>
      <c r="L820" s="20" t="str">
        <f t="shared" si="161"/>
        <v/>
      </c>
      <c r="M820" s="15" t="str">
        <f t="shared" si="162"/>
        <v/>
      </c>
      <c r="N820" s="113"/>
      <c r="O820" s="21"/>
      <c r="P820" s="21">
        <v>0</v>
      </c>
      <c r="Q820" s="22">
        <f t="shared" si="167"/>
        <v>0</v>
      </c>
      <c r="R820" s="22">
        <f t="shared" si="163"/>
        <v>0</v>
      </c>
      <c r="S820" s="39" t="str">
        <f t="shared" si="164"/>
        <v/>
      </c>
      <c r="T820" s="39" t="str">
        <f t="shared" si="165"/>
        <v/>
      </c>
      <c r="U820" s="39" t="str">
        <f t="shared" si="166"/>
        <v/>
      </c>
    </row>
    <row r="821" spans="2:21" ht="12.75" customHeight="1" x14ac:dyDescent="0.15">
      <c r="B821" s="15" t="str">
        <f t="shared" si="157"/>
        <v/>
      </c>
      <c r="C821" s="15" t="str">
        <f>IF(E821="","",INT((E821-SUM(MOD(DATE(YEAR(E821-MOD(E821-2,7)+3),1,2),{1E+99;7})*{1;-1})+5)/7))</f>
        <v/>
      </c>
      <c r="D821" s="16" t="str">
        <f t="shared" si="158"/>
        <v/>
      </c>
      <c r="E821" s="17"/>
      <c r="F821" s="18"/>
      <c r="G821" s="20" t="str">
        <f t="shared" si="159"/>
        <v/>
      </c>
      <c r="H821" s="18"/>
      <c r="I821" s="15" t="str">
        <f t="shared" si="160"/>
        <v/>
      </c>
      <c r="J821" s="19"/>
      <c r="K821" s="19"/>
      <c r="L821" s="20" t="str">
        <f t="shared" si="161"/>
        <v/>
      </c>
      <c r="M821" s="15" t="str">
        <f t="shared" si="162"/>
        <v/>
      </c>
      <c r="N821" s="113"/>
      <c r="O821" s="21"/>
      <c r="P821" s="21">
        <v>0</v>
      </c>
      <c r="Q821" s="22">
        <f t="shared" si="167"/>
        <v>0</v>
      </c>
      <c r="R821" s="22">
        <f t="shared" si="163"/>
        <v>0</v>
      </c>
      <c r="S821" s="39" t="str">
        <f t="shared" si="164"/>
        <v/>
      </c>
      <c r="T821" s="39" t="str">
        <f t="shared" si="165"/>
        <v/>
      </c>
      <c r="U821" s="39" t="str">
        <f t="shared" si="166"/>
        <v/>
      </c>
    </row>
    <row r="822" spans="2:21" ht="12.75" customHeight="1" x14ac:dyDescent="0.15">
      <c r="B822" s="15" t="str">
        <f t="shared" si="157"/>
        <v/>
      </c>
      <c r="C822" s="15" t="str">
        <f>IF(E822="","",INT((E822-SUM(MOD(DATE(YEAR(E822-MOD(E822-2,7)+3),1,2),{1E+99;7})*{1;-1})+5)/7))</f>
        <v/>
      </c>
      <c r="D822" s="16" t="str">
        <f t="shared" si="158"/>
        <v/>
      </c>
      <c r="E822" s="17"/>
      <c r="F822" s="18"/>
      <c r="G822" s="20" t="str">
        <f t="shared" si="159"/>
        <v/>
      </c>
      <c r="H822" s="18"/>
      <c r="I822" s="15" t="str">
        <f t="shared" si="160"/>
        <v/>
      </c>
      <c r="J822" s="19"/>
      <c r="K822" s="19"/>
      <c r="L822" s="20" t="str">
        <f t="shared" si="161"/>
        <v/>
      </c>
      <c r="M822" s="15" t="str">
        <f t="shared" si="162"/>
        <v/>
      </c>
      <c r="N822" s="113"/>
      <c r="O822" s="21"/>
      <c r="P822" s="21">
        <v>0</v>
      </c>
      <c r="Q822" s="22">
        <f t="shared" si="167"/>
        <v>0</v>
      </c>
      <c r="R822" s="22">
        <f t="shared" si="163"/>
        <v>0</v>
      </c>
      <c r="S822" s="39" t="str">
        <f t="shared" si="164"/>
        <v/>
      </c>
      <c r="T822" s="39" t="str">
        <f t="shared" si="165"/>
        <v/>
      </c>
      <c r="U822" s="39" t="str">
        <f t="shared" si="166"/>
        <v/>
      </c>
    </row>
    <row r="823" spans="2:21" ht="12.75" customHeight="1" x14ac:dyDescent="0.15">
      <c r="B823" s="15" t="str">
        <f t="shared" si="157"/>
        <v/>
      </c>
      <c r="C823" s="15" t="str">
        <f>IF(E823="","",INT((E823-SUM(MOD(DATE(YEAR(E823-MOD(E823-2,7)+3),1,2),{1E+99;7})*{1;-1})+5)/7))</f>
        <v/>
      </c>
      <c r="D823" s="16" t="str">
        <f t="shared" si="158"/>
        <v/>
      </c>
      <c r="E823" s="17"/>
      <c r="F823" s="18"/>
      <c r="G823" s="20" t="str">
        <f t="shared" si="159"/>
        <v/>
      </c>
      <c r="H823" s="18"/>
      <c r="I823" s="15" t="str">
        <f t="shared" si="160"/>
        <v/>
      </c>
      <c r="J823" s="19"/>
      <c r="K823" s="19"/>
      <c r="L823" s="20" t="str">
        <f t="shared" si="161"/>
        <v/>
      </c>
      <c r="M823" s="15" t="str">
        <f t="shared" si="162"/>
        <v/>
      </c>
      <c r="N823" s="113"/>
      <c r="O823" s="21"/>
      <c r="P823" s="21">
        <v>0</v>
      </c>
      <c r="Q823" s="22">
        <f t="shared" si="167"/>
        <v>0</v>
      </c>
      <c r="R823" s="22">
        <f t="shared" si="163"/>
        <v>0</v>
      </c>
      <c r="S823" s="39" t="str">
        <f t="shared" si="164"/>
        <v/>
      </c>
      <c r="T823" s="39" t="str">
        <f t="shared" si="165"/>
        <v/>
      </c>
      <c r="U823" s="39" t="str">
        <f t="shared" si="166"/>
        <v/>
      </c>
    </row>
    <row r="824" spans="2:21" ht="12.75" customHeight="1" x14ac:dyDescent="0.15">
      <c r="B824" s="15" t="str">
        <f t="shared" si="157"/>
        <v/>
      </c>
      <c r="C824" s="15" t="str">
        <f>IF(E824="","",INT((E824-SUM(MOD(DATE(YEAR(E824-MOD(E824-2,7)+3),1,2),{1E+99;7})*{1;-1})+5)/7))</f>
        <v/>
      </c>
      <c r="D824" s="16" t="str">
        <f t="shared" si="158"/>
        <v/>
      </c>
      <c r="E824" s="17"/>
      <c r="F824" s="18"/>
      <c r="G824" s="20" t="str">
        <f t="shared" si="159"/>
        <v/>
      </c>
      <c r="H824" s="18"/>
      <c r="I824" s="15" t="str">
        <f t="shared" si="160"/>
        <v/>
      </c>
      <c r="J824" s="19"/>
      <c r="K824" s="19"/>
      <c r="L824" s="20" t="str">
        <f t="shared" si="161"/>
        <v/>
      </c>
      <c r="M824" s="15" t="str">
        <f t="shared" si="162"/>
        <v/>
      </c>
      <c r="N824" s="113"/>
      <c r="O824" s="21"/>
      <c r="P824" s="21">
        <v>0</v>
      </c>
      <c r="Q824" s="22">
        <f t="shared" si="167"/>
        <v>0</v>
      </c>
      <c r="R824" s="22">
        <f t="shared" si="163"/>
        <v>0</v>
      </c>
      <c r="S824" s="39" t="str">
        <f t="shared" si="164"/>
        <v/>
      </c>
      <c r="T824" s="39" t="str">
        <f t="shared" si="165"/>
        <v/>
      </c>
      <c r="U824" s="39" t="str">
        <f t="shared" si="166"/>
        <v/>
      </c>
    </row>
    <row r="825" spans="2:21" ht="12.75" customHeight="1" x14ac:dyDescent="0.15">
      <c r="B825" s="15" t="str">
        <f t="shared" si="157"/>
        <v/>
      </c>
      <c r="C825" s="15" t="str">
        <f>IF(E825="","",INT((E825-SUM(MOD(DATE(YEAR(E825-MOD(E825-2,7)+3),1,2),{1E+99;7})*{1;-1})+5)/7))</f>
        <v/>
      </c>
      <c r="D825" s="16" t="str">
        <f t="shared" si="158"/>
        <v/>
      </c>
      <c r="E825" s="17"/>
      <c r="F825" s="18"/>
      <c r="G825" s="20" t="str">
        <f t="shared" si="159"/>
        <v/>
      </c>
      <c r="H825" s="18"/>
      <c r="I825" s="15" t="str">
        <f t="shared" si="160"/>
        <v/>
      </c>
      <c r="J825" s="19"/>
      <c r="K825" s="19"/>
      <c r="L825" s="20" t="str">
        <f t="shared" si="161"/>
        <v/>
      </c>
      <c r="M825" s="15" t="str">
        <f t="shared" si="162"/>
        <v/>
      </c>
      <c r="N825" s="113"/>
      <c r="O825" s="21"/>
      <c r="P825" s="21">
        <v>0</v>
      </c>
      <c r="Q825" s="22">
        <f t="shared" si="167"/>
        <v>0</v>
      </c>
      <c r="R825" s="22">
        <f t="shared" si="163"/>
        <v>0</v>
      </c>
      <c r="S825" s="39" t="str">
        <f t="shared" si="164"/>
        <v/>
      </c>
      <c r="T825" s="39" t="str">
        <f t="shared" si="165"/>
        <v/>
      </c>
      <c r="U825" s="39" t="str">
        <f t="shared" si="166"/>
        <v/>
      </c>
    </row>
    <row r="826" spans="2:21" ht="12.75" customHeight="1" x14ac:dyDescent="0.15">
      <c r="B826" s="15" t="str">
        <f t="shared" si="157"/>
        <v/>
      </c>
      <c r="C826" s="15" t="str">
        <f>IF(E826="","",INT((E826-SUM(MOD(DATE(YEAR(E826-MOD(E826-2,7)+3),1,2),{1E+99;7})*{1;-1})+5)/7))</f>
        <v/>
      </c>
      <c r="D826" s="16" t="str">
        <f t="shared" si="158"/>
        <v/>
      </c>
      <c r="E826" s="17"/>
      <c r="F826" s="18"/>
      <c r="G826" s="20" t="str">
        <f t="shared" si="159"/>
        <v/>
      </c>
      <c r="H826" s="18"/>
      <c r="I826" s="15" t="str">
        <f t="shared" si="160"/>
        <v/>
      </c>
      <c r="J826" s="19"/>
      <c r="K826" s="19"/>
      <c r="L826" s="20" t="str">
        <f t="shared" si="161"/>
        <v/>
      </c>
      <c r="M826" s="15" t="str">
        <f t="shared" si="162"/>
        <v/>
      </c>
      <c r="N826" s="113"/>
      <c r="O826" s="21"/>
      <c r="P826" s="21">
        <v>0</v>
      </c>
      <c r="Q826" s="22">
        <f t="shared" si="167"/>
        <v>0</v>
      </c>
      <c r="R826" s="22">
        <f t="shared" si="163"/>
        <v>0</v>
      </c>
      <c r="S826" s="39" t="str">
        <f t="shared" si="164"/>
        <v/>
      </c>
      <c r="T826" s="39" t="str">
        <f t="shared" si="165"/>
        <v/>
      </c>
      <c r="U826" s="39" t="str">
        <f t="shared" si="166"/>
        <v/>
      </c>
    </row>
    <row r="827" spans="2:21" ht="12.75" customHeight="1" x14ac:dyDescent="0.15">
      <c r="B827" s="15" t="str">
        <f t="shared" si="157"/>
        <v/>
      </c>
      <c r="C827" s="15" t="str">
        <f>IF(E827="","",INT((E827-SUM(MOD(DATE(YEAR(E827-MOD(E827-2,7)+3),1,2),{1E+99;7})*{1;-1})+5)/7))</f>
        <v/>
      </c>
      <c r="D827" s="16" t="str">
        <f t="shared" si="158"/>
        <v/>
      </c>
      <c r="E827" s="17"/>
      <c r="F827" s="18"/>
      <c r="G827" s="20" t="str">
        <f t="shared" si="159"/>
        <v/>
      </c>
      <c r="H827" s="18"/>
      <c r="I827" s="15" t="str">
        <f t="shared" si="160"/>
        <v/>
      </c>
      <c r="J827" s="19"/>
      <c r="K827" s="19"/>
      <c r="L827" s="20" t="str">
        <f t="shared" si="161"/>
        <v/>
      </c>
      <c r="M827" s="15" t="str">
        <f t="shared" si="162"/>
        <v/>
      </c>
      <c r="N827" s="113"/>
      <c r="O827" s="21"/>
      <c r="P827" s="21">
        <v>0</v>
      </c>
      <c r="Q827" s="22">
        <f t="shared" si="167"/>
        <v>0</v>
      </c>
      <c r="R827" s="22">
        <f t="shared" si="163"/>
        <v>0</v>
      </c>
      <c r="S827" s="39" t="str">
        <f t="shared" si="164"/>
        <v/>
      </c>
      <c r="T827" s="39" t="str">
        <f t="shared" si="165"/>
        <v/>
      </c>
      <c r="U827" s="39" t="str">
        <f t="shared" si="166"/>
        <v/>
      </c>
    </row>
    <row r="828" spans="2:21" ht="12.75" customHeight="1" x14ac:dyDescent="0.15">
      <c r="B828" s="15" t="str">
        <f t="shared" si="157"/>
        <v/>
      </c>
      <c r="C828" s="15" t="str">
        <f>IF(E828="","",INT((E828-SUM(MOD(DATE(YEAR(E828-MOD(E828-2,7)+3),1,2),{1E+99;7})*{1;-1})+5)/7))</f>
        <v/>
      </c>
      <c r="D828" s="16" t="str">
        <f t="shared" si="158"/>
        <v/>
      </c>
      <c r="E828" s="17"/>
      <c r="F828" s="18"/>
      <c r="G828" s="20" t="str">
        <f t="shared" si="159"/>
        <v/>
      </c>
      <c r="H828" s="18"/>
      <c r="I828" s="15" t="str">
        <f t="shared" si="160"/>
        <v/>
      </c>
      <c r="J828" s="19"/>
      <c r="K828" s="19"/>
      <c r="L828" s="20" t="str">
        <f t="shared" si="161"/>
        <v/>
      </c>
      <c r="M828" s="15" t="str">
        <f t="shared" si="162"/>
        <v/>
      </c>
      <c r="N828" s="113"/>
      <c r="O828" s="21"/>
      <c r="P828" s="21">
        <v>0</v>
      </c>
      <c r="Q828" s="22">
        <f t="shared" si="167"/>
        <v>0</v>
      </c>
      <c r="R828" s="22">
        <f t="shared" si="163"/>
        <v>0</v>
      </c>
      <c r="S828" s="39" t="str">
        <f t="shared" si="164"/>
        <v/>
      </c>
      <c r="T828" s="39" t="str">
        <f t="shared" si="165"/>
        <v/>
      </c>
      <c r="U828" s="39" t="str">
        <f t="shared" si="166"/>
        <v/>
      </c>
    </row>
    <row r="829" spans="2:21" ht="12.75" customHeight="1" x14ac:dyDescent="0.15">
      <c r="B829" s="15" t="str">
        <f t="shared" si="157"/>
        <v/>
      </c>
      <c r="C829" s="15" t="str">
        <f>IF(E829="","",INT((E829-SUM(MOD(DATE(YEAR(E829-MOD(E829-2,7)+3),1,2),{1E+99;7})*{1;-1})+5)/7))</f>
        <v/>
      </c>
      <c r="D829" s="16" t="str">
        <f t="shared" si="158"/>
        <v/>
      </c>
      <c r="E829" s="17"/>
      <c r="F829" s="18"/>
      <c r="G829" s="20" t="str">
        <f t="shared" si="159"/>
        <v/>
      </c>
      <c r="H829" s="18"/>
      <c r="I829" s="15" t="str">
        <f t="shared" si="160"/>
        <v/>
      </c>
      <c r="J829" s="19"/>
      <c r="K829" s="19"/>
      <c r="L829" s="20" t="str">
        <f t="shared" si="161"/>
        <v/>
      </c>
      <c r="M829" s="15" t="str">
        <f t="shared" si="162"/>
        <v/>
      </c>
      <c r="N829" s="113"/>
      <c r="O829" s="21"/>
      <c r="P829" s="21">
        <v>0</v>
      </c>
      <c r="Q829" s="22">
        <f t="shared" si="167"/>
        <v>0</v>
      </c>
      <c r="R829" s="22">
        <f t="shared" si="163"/>
        <v>0</v>
      </c>
      <c r="S829" s="39" t="str">
        <f t="shared" si="164"/>
        <v/>
      </c>
      <c r="T829" s="39" t="str">
        <f t="shared" si="165"/>
        <v/>
      </c>
      <c r="U829" s="39" t="str">
        <f t="shared" si="166"/>
        <v/>
      </c>
    </row>
    <row r="830" spans="2:21" ht="12.75" customHeight="1" x14ac:dyDescent="0.15">
      <c r="B830" s="15" t="str">
        <f t="shared" si="157"/>
        <v/>
      </c>
      <c r="C830" s="15" t="str">
        <f>IF(E830="","",INT((E830-SUM(MOD(DATE(YEAR(E830-MOD(E830-2,7)+3),1,2),{1E+99;7})*{1;-1})+5)/7))</f>
        <v/>
      </c>
      <c r="D830" s="16" t="str">
        <f t="shared" si="158"/>
        <v/>
      </c>
      <c r="E830" s="17"/>
      <c r="F830" s="18"/>
      <c r="G830" s="20" t="str">
        <f t="shared" si="159"/>
        <v/>
      </c>
      <c r="H830" s="18"/>
      <c r="I830" s="15" t="str">
        <f t="shared" si="160"/>
        <v/>
      </c>
      <c r="J830" s="19"/>
      <c r="K830" s="19"/>
      <c r="L830" s="20" t="str">
        <f t="shared" si="161"/>
        <v/>
      </c>
      <c r="M830" s="15" t="str">
        <f t="shared" si="162"/>
        <v/>
      </c>
      <c r="N830" s="113"/>
      <c r="O830" s="21"/>
      <c r="P830" s="21">
        <v>0</v>
      </c>
      <c r="Q830" s="22">
        <f t="shared" si="167"/>
        <v>0</v>
      </c>
      <c r="R830" s="22">
        <f t="shared" si="163"/>
        <v>0</v>
      </c>
      <c r="S830" s="39" t="str">
        <f t="shared" si="164"/>
        <v/>
      </c>
      <c r="T830" s="39" t="str">
        <f t="shared" si="165"/>
        <v/>
      </c>
      <c r="U830" s="39" t="str">
        <f t="shared" si="166"/>
        <v/>
      </c>
    </row>
    <row r="831" spans="2:21" ht="12.75" customHeight="1" x14ac:dyDescent="0.15">
      <c r="B831" s="15" t="str">
        <f t="shared" si="157"/>
        <v/>
      </c>
      <c r="C831" s="15" t="str">
        <f>IF(E831="","",INT((E831-SUM(MOD(DATE(YEAR(E831-MOD(E831-2,7)+3),1,2),{1E+99;7})*{1;-1})+5)/7))</f>
        <v/>
      </c>
      <c r="D831" s="16" t="str">
        <f t="shared" si="158"/>
        <v/>
      </c>
      <c r="E831" s="17"/>
      <c r="F831" s="18"/>
      <c r="G831" s="20" t="str">
        <f t="shared" si="159"/>
        <v/>
      </c>
      <c r="H831" s="18"/>
      <c r="I831" s="15" t="str">
        <f t="shared" si="160"/>
        <v/>
      </c>
      <c r="J831" s="19"/>
      <c r="K831" s="19"/>
      <c r="L831" s="20" t="str">
        <f t="shared" si="161"/>
        <v/>
      </c>
      <c r="M831" s="15" t="str">
        <f t="shared" si="162"/>
        <v/>
      </c>
      <c r="N831" s="113"/>
      <c r="O831" s="21"/>
      <c r="P831" s="21">
        <v>0</v>
      </c>
      <c r="Q831" s="22">
        <f t="shared" si="167"/>
        <v>0</v>
      </c>
      <c r="R831" s="22">
        <f t="shared" si="163"/>
        <v>0</v>
      </c>
      <c r="S831" s="39" t="str">
        <f t="shared" si="164"/>
        <v/>
      </c>
      <c r="T831" s="39" t="str">
        <f t="shared" si="165"/>
        <v/>
      </c>
      <c r="U831" s="39" t="str">
        <f t="shared" si="166"/>
        <v/>
      </c>
    </row>
    <row r="832" spans="2:21" ht="12.75" customHeight="1" x14ac:dyDescent="0.15">
      <c r="B832" s="15" t="str">
        <f t="shared" si="157"/>
        <v/>
      </c>
      <c r="C832" s="15" t="str">
        <f>IF(E832="","",INT((E832-SUM(MOD(DATE(YEAR(E832-MOD(E832-2,7)+3),1,2),{1E+99;7})*{1;-1})+5)/7))</f>
        <v/>
      </c>
      <c r="D832" s="16" t="str">
        <f t="shared" si="158"/>
        <v/>
      </c>
      <c r="E832" s="17"/>
      <c r="F832" s="18"/>
      <c r="G832" s="20" t="str">
        <f t="shared" si="159"/>
        <v/>
      </c>
      <c r="H832" s="18"/>
      <c r="I832" s="15" t="str">
        <f t="shared" si="160"/>
        <v/>
      </c>
      <c r="J832" s="19"/>
      <c r="K832" s="19"/>
      <c r="L832" s="20" t="str">
        <f t="shared" si="161"/>
        <v/>
      </c>
      <c r="M832" s="15" t="str">
        <f t="shared" si="162"/>
        <v/>
      </c>
      <c r="N832" s="113"/>
      <c r="O832" s="21"/>
      <c r="P832" s="21">
        <v>0</v>
      </c>
      <c r="Q832" s="22">
        <f t="shared" si="167"/>
        <v>0</v>
      </c>
      <c r="R832" s="22">
        <f t="shared" si="163"/>
        <v>0</v>
      </c>
      <c r="S832" s="39" t="str">
        <f t="shared" si="164"/>
        <v/>
      </c>
      <c r="T832" s="39" t="str">
        <f t="shared" si="165"/>
        <v/>
      </c>
      <c r="U832" s="39" t="str">
        <f t="shared" si="166"/>
        <v/>
      </c>
    </row>
    <row r="833" spans="2:21" ht="12.75" customHeight="1" x14ac:dyDescent="0.15">
      <c r="B833" s="15" t="str">
        <f t="shared" si="157"/>
        <v/>
      </c>
      <c r="C833" s="15" t="str">
        <f>IF(E833="","",INT((E833-SUM(MOD(DATE(YEAR(E833-MOD(E833-2,7)+3),1,2),{1E+99;7})*{1;-1})+5)/7))</f>
        <v/>
      </c>
      <c r="D833" s="16" t="str">
        <f t="shared" si="158"/>
        <v/>
      </c>
      <c r="E833" s="17"/>
      <c r="F833" s="18"/>
      <c r="G833" s="20" t="str">
        <f t="shared" si="159"/>
        <v/>
      </c>
      <c r="H833" s="18"/>
      <c r="I833" s="15" t="str">
        <f t="shared" si="160"/>
        <v/>
      </c>
      <c r="J833" s="19"/>
      <c r="K833" s="19"/>
      <c r="L833" s="20" t="str">
        <f t="shared" si="161"/>
        <v/>
      </c>
      <c r="M833" s="15" t="str">
        <f t="shared" si="162"/>
        <v/>
      </c>
      <c r="N833" s="113"/>
      <c r="O833" s="21"/>
      <c r="P833" s="21">
        <v>0</v>
      </c>
      <c r="Q833" s="22">
        <f t="shared" si="167"/>
        <v>0</v>
      </c>
      <c r="R833" s="22">
        <f t="shared" si="163"/>
        <v>0</v>
      </c>
      <c r="S833" s="39" t="str">
        <f t="shared" si="164"/>
        <v/>
      </c>
      <c r="T833" s="39" t="str">
        <f t="shared" si="165"/>
        <v/>
      </c>
      <c r="U833" s="39" t="str">
        <f t="shared" si="166"/>
        <v/>
      </c>
    </row>
    <row r="834" spans="2:21" ht="12.75" customHeight="1" x14ac:dyDescent="0.15">
      <c r="B834" s="15" t="str">
        <f t="shared" si="157"/>
        <v/>
      </c>
      <c r="C834" s="15" t="str">
        <f>IF(E834="","",INT((E834-SUM(MOD(DATE(YEAR(E834-MOD(E834-2,7)+3),1,2),{1E+99;7})*{1;-1})+5)/7))</f>
        <v/>
      </c>
      <c r="D834" s="16" t="str">
        <f t="shared" si="158"/>
        <v/>
      </c>
      <c r="E834" s="17"/>
      <c r="F834" s="18"/>
      <c r="G834" s="20" t="str">
        <f t="shared" si="159"/>
        <v/>
      </c>
      <c r="H834" s="18"/>
      <c r="I834" s="15" t="str">
        <f t="shared" si="160"/>
        <v/>
      </c>
      <c r="J834" s="19"/>
      <c r="K834" s="19"/>
      <c r="L834" s="20" t="str">
        <f t="shared" si="161"/>
        <v/>
      </c>
      <c r="M834" s="15" t="str">
        <f t="shared" si="162"/>
        <v/>
      </c>
      <c r="N834" s="113"/>
      <c r="O834" s="21"/>
      <c r="P834" s="21">
        <v>0</v>
      </c>
      <c r="Q834" s="22">
        <f t="shared" si="167"/>
        <v>0</v>
      </c>
      <c r="R834" s="22">
        <f t="shared" si="163"/>
        <v>0</v>
      </c>
      <c r="S834" s="39" t="str">
        <f t="shared" si="164"/>
        <v/>
      </c>
      <c r="T834" s="39" t="str">
        <f t="shared" si="165"/>
        <v/>
      </c>
      <c r="U834" s="39" t="str">
        <f t="shared" si="166"/>
        <v/>
      </c>
    </row>
    <row r="835" spans="2:21" ht="12.75" customHeight="1" x14ac:dyDescent="0.15">
      <c r="B835" s="15" t="str">
        <f t="shared" si="157"/>
        <v/>
      </c>
      <c r="C835" s="15" t="str">
        <f>IF(E835="","",INT((E835-SUM(MOD(DATE(YEAR(E835-MOD(E835-2,7)+3),1,2),{1E+99;7})*{1;-1})+5)/7))</f>
        <v/>
      </c>
      <c r="D835" s="16" t="str">
        <f t="shared" si="158"/>
        <v/>
      </c>
      <c r="E835" s="17"/>
      <c r="F835" s="18"/>
      <c r="G835" s="20" t="str">
        <f t="shared" si="159"/>
        <v/>
      </c>
      <c r="H835" s="18"/>
      <c r="I835" s="15" t="str">
        <f t="shared" si="160"/>
        <v/>
      </c>
      <c r="J835" s="19"/>
      <c r="K835" s="19"/>
      <c r="L835" s="20" t="str">
        <f t="shared" si="161"/>
        <v/>
      </c>
      <c r="M835" s="15" t="str">
        <f t="shared" si="162"/>
        <v/>
      </c>
      <c r="N835" s="113"/>
      <c r="O835" s="21"/>
      <c r="P835" s="21">
        <v>0</v>
      </c>
      <c r="Q835" s="22">
        <f t="shared" si="167"/>
        <v>0</v>
      </c>
      <c r="R835" s="22">
        <f t="shared" si="163"/>
        <v>0</v>
      </c>
      <c r="S835" s="39" t="str">
        <f t="shared" si="164"/>
        <v/>
      </c>
      <c r="T835" s="39" t="str">
        <f t="shared" si="165"/>
        <v/>
      </c>
      <c r="U835" s="39" t="str">
        <f t="shared" si="166"/>
        <v/>
      </c>
    </row>
    <row r="836" spans="2:21" ht="12.75" customHeight="1" x14ac:dyDescent="0.15">
      <c r="B836" s="15" t="str">
        <f t="shared" si="157"/>
        <v/>
      </c>
      <c r="C836" s="15" t="str">
        <f>IF(E836="","",INT((E836-SUM(MOD(DATE(YEAR(E836-MOD(E836-2,7)+3),1,2),{1E+99;7})*{1;-1})+5)/7))</f>
        <v/>
      </c>
      <c r="D836" s="16" t="str">
        <f t="shared" si="158"/>
        <v/>
      </c>
      <c r="E836" s="17"/>
      <c r="F836" s="18"/>
      <c r="G836" s="20" t="str">
        <f t="shared" si="159"/>
        <v/>
      </c>
      <c r="H836" s="18"/>
      <c r="I836" s="15" t="str">
        <f t="shared" si="160"/>
        <v/>
      </c>
      <c r="J836" s="19"/>
      <c r="K836" s="19"/>
      <c r="L836" s="20" t="str">
        <f t="shared" si="161"/>
        <v/>
      </c>
      <c r="M836" s="15" t="str">
        <f t="shared" si="162"/>
        <v/>
      </c>
      <c r="N836" s="113"/>
      <c r="O836" s="21"/>
      <c r="P836" s="21">
        <v>0</v>
      </c>
      <c r="Q836" s="22">
        <f t="shared" si="167"/>
        <v>0</v>
      </c>
      <c r="R836" s="22">
        <f t="shared" si="163"/>
        <v>0</v>
      </c>
      <c r="S836" s="39" t="str">
        <f t="shared" si="164"/>
        <v/>
      </c>
      <c r="T836" s="39" t="str">
        <f t="shared" si="165"/>
        <v/>
      </c>
      <c r="U836" s="39" t="str">
        <f t="shared" si="166"/>
        <v/>
      </c>
    </row>
    <row r="837" spans="2:21" ht="12.75" customHeight="1" x14ac:dyDescent="0.15">
      <c r="B837" s="15" t="str">
        <f t="shared" si="157"/>
        <v/>
      </c>
      <c r="C837" s="15" t="str">
        <f>IF(E837="","",INT((E837-SUM(MOD(DATE(YEAR(E837-MOD(E837-2,7)+3),1,2),{1E+99;7})*{1;-1})+5)/7))</f>
        <v/>
      </c>
      <c r="D837" s="16" t="str">
        <f t="shared" si="158"/>
        <v/>
      </c>
      <c r="E837" s="17"/>
      <c r="F837" s="18"/>
      <c r="G837" s="20" t="str">
        <f t="shared" si="159"/>
        <v/>
      </c>
      <c r="H837" s="18"/>
      <c r="I837" s="15" t="str">
        <f t="shared" si="160"/>
        <v/>
      </c>
      <c r="J837" s="19"/>
      <c r="K837" s="19"/>
      <c r="L837" s="20" t="str">
        <f t="shared" si="161"/>
        <v/>
      </c>
      <c r="M837" s="15" t="str">
        <f t="shared" si="162"/>
        <v/>
      </c>
      <c r="N837" s="113"/>
      <c r="O837" s="21"/>
      <c r="P837" s="21">
        <v>0</v>
      </c>
      <c r="Q837" s="22">
        <f t="shared" si="167"/>
        <v>0</v>
      </c>
      <c r="R837" s="22">
        <f t="shared" si="163"/>
        <v>0</v>
      </c>
      <c r="S837" s="39" t="str">
        <f t="shared" si="164"/>
        <v/>
      </c>
      <c r="T837" s="39" t="str">
        <f t="shared" si="165"/>
        <v/>
      </c>
      <c r="U837" s="39" t="str">
        <f t="shared" si="166"/>
        <v/>
      </c>
    </row>
    <row r="838" spans="2:21" ht="12.75" customHeight="1" x14ac:dyDescent="0.15">
      <c r="B838" s="15" t="str">
        <f t="shared" si="157"/>
        <v/>
      </c>
      <c r="C838" s="15" t="str">
        <f>IF(E838="","",INT((E838-SUM(MOD(DATE(YEAR(E838-MOD(E838-2,7)+3),1,2),{1E+99;7})*{1;-1})+5)/7))</f>
        <v/>
      </c>
      <c r="D838" s="16" t="str">
        <f t="shared" si="158"/>
        <v/>
      </c>
      <c r="E838" s="17"/>
      <c r="F838" s="18"/>
      <c r="G838" s="20" t="str">
        <f t="shared" si="159"/>
        <v/>
      </c>
      <c r="H838" s="18"/>
      <c r="I838" s="15" t="str">
        <f t="shared" si="160"/>
        <v/>
      </c>
      <c r="J838" s="19"/>
      <c r="K838" s="19"/>
      <c r="L838" s="20" t="str">
        <f t="shared" si="161"/>
        <v/>
      </c>
      <c r="M838" s="15" t="str">
        <f t="shared" si="162"/>
        <v/>
      </c>
      <c r="N838" s="113"/>
      <c r="O838" s="21"/>
      <c r="P838" s="21">
        <v>0</v>
      </c>
      <c r="Q838" s="22">
        <f t="shared" si="167"/>
        <v>0</v>
      </c>
      <c r="R838" s="22">
        <f t="shared" si="163"/>
        <v>0</v>
      </c>
      <c r="S838" s="39" t="str">
        <f t="shared" si="164"/>
        <v/>
      </c>
      <c r="T838" s="39" t="str">
        <f t="shared" si="165"/>
        <v/>
      </c>
      <c r="U838" s="39" t="str">
        <f t="shared" si="166"/>
        <v/>
      </c>
    </row>
    <row r="839" spans="2:21" ht="12.75" customHeight="1" x14ac:dyDescent="0.15">
      <c r="B839" s="15" t="str">
        <f t="shared" si="157"/>
        <v/>
      </c>
      <c r="C839" s="15" t="str">
        <f>IF(E839="","",INT((E839-SUM(MOD(DATE(YEAR(E839-MOD(E839-2,7)+3),1,2),{1E+99;7})*{1;-1})+5)/7))</f>
        <v/>
      </c>
      <c r="D839" s="16" t="str">
        <f t="shared" si="158"/>
        <v/>
      </c>
      <c r="E839" s="17"/>
      <c r="F839" s="18"/>
      <c r="G839" s="20" t="str">
        <f t="shared" si="159"/>
        <v/>
      </c>
      <c r="H839" s="18"/>
      <c r="I839" s="15" t="str">
        <f t="shared" si="160"/>
        <v/>
      </c>
      <c r="J839" s="19"/>
      <c r="K839" s="19"/>
      <c r="L839" s="20" t="str">
        <f t="shared" si="161"/>
        <v/>
      </c>
      <c r="M839" s="15" t="str">
        <f t="shared" si="162"/>
        <v/>
      </c>
      <c r="N839" s="113"/>
      <c r="O839" s="21"/>
      <c r="P839" s="21">
        <v>0</v>
      </c>
      <c r="Q839" s="22">
        <f t="shared" si="167"/>
        <v>0</v>
      </c>
      <c r="R839" s="22">
        <f t="shared" si="163"/>
        <v>0</v>
      </c>
      <c r="S839" s="39" t="str">
        <f t="shared" si="164"/>
        <v/>
      </c>
      <c r="T839" s="39" t="str">
        <f t="shared" si="165"/>
        <v/>
      </c>
      <c r="U839" s="39" t="str">
        <f t="shared" si="166"/>
        <v/>
      </c>
    </row>
    <row r="840" spans="2:21" ht="12.75" customHeight="1" x14ac:dyDescent="0.15">
      <c r="B840" s="15" t="str">
        <f t="shared" si="157"/>
        <v/>
      </c>
      <c r="C840" s="15" t="str">
        <f>IF(E840="","",INT((E840-SUM(MOD(DATE(YEAR(E840-MOD(E840-2,7)+3),1,2),{1E+99;7})*{1;-1})+5)/7))</f>
        <v/>
      </c>
      <c r="D840" s="16" t="str">
        <f t="shared" si="158"/>
        <v/>
      </c>
      <c r="E840" s="17"/>
      <c r="F840" s="18"/>
      <c r="G840" s="20" t="str">
        <f t="shared" si="159"/>
        <v/>
      </c>
      <c r="H840" s="18"/>
      <c r="I840" s="15" t="str">
        <f t="shared" si="160"/>
        <v/>
      </c>
      <c r="J840" s="19"/>
      <c r="K840" s="19"/>
      <c r="L840" s="20" t="str">
        <f t="shared" si="161"/>
        <v/>
      </c>
      <c r="M840" s="15" t="str">
        <f t="shared" si="162"/>
        <v/>
      </c>
      <c r="N840" s="113"/>
      <c r="O840" s="21"/>
      <c r="P840" s="21">
        <v>0</v>
      </c>
      <c r="Q840" s="22">
        <f t="shared" si="167"/>
        <v>0</v>
      </c>
      <c r="R840" s="22">
        <f t="shared" si="163"/>
        <v>0</v>
      </c>
      <c r="S840" s="39" t="str">
        <f t="shared" si="164"/>
        <v/>
      </c>
      <c r="T840" s="39" t="str">
        <f t="shared" si="165"/>
        <v/>
      </c>
      <c r="U840" s="39" t="str">
        <f t="shared" si="166"/>
        <v/>
      </c>
    </row>
    <row r="841" spans="2:21" ht="12.75" customHeight="1" x14ac:dyDescent="0.15">
      <c r="B841" s="15" t="str">
        <f t="shared" si="157"/>
        <v/>
      </c>
      <c r="C841" s="15" t="str">
        <f>IF(E841="","",INT((E841-SUM(MOD(DATE(YEAR(E841-MOD(E841-2,7)+3),1,2),{1E+99;7})*{1;-1})+5)/7))</f>
        <v/>
      </c>
      <c r="D841" s="16" t="str">
        <f t="shared" si="158"/>
        <v/>
      </c>
      <c r="E841" s="17"/>
      <c r="F841" s="18"/>
      <c r="G841" s="20" t="str">
        <f t="shared" si="159"/>
        <v/>
      </c>
      <c r="H841" s="18"/>
      <c r="I841" s="15" t="str">
        <f t="shared" si="160"/>
        <v/>
      </c>
      <c r="J841" s="19"/>
      <c r="K841" s="19"/>
      <c r="L841" s="20" t="str">
        <f t="shared" si="161"/>
        <v/>
      </c>
      <c r="M841" s="15" t="str">
        <f t="shared" si="162"/>
        <v/>
      </c>
      <c r="N841" s="113"/>
      <c r="O841" s="21"/>
      <c r="P841" s="21">
        <v>0</v>
      </c>
      <c r="Q841" s="22">
        <f t="shared" si="167"/>
        <v>0</v>
      </c>
      <c r="R841" s="22">
        <f t="shared" si="163"/>
        <v>0</v>
      </c>
      <c r="S841" s="39" t="str">
        <f t="shared" si="164"/>
        <v/>
      </c>
      <c r="T841" s="39" t="str">
        <f t="shared" si="165"/>
        <v/>
      </c>
      <c r="U841" s="39" t="str">
        <f t="shared" si="166"/>
        <v/>
      </c>
    </row>
    <row r="842" spans="2:21" ht="12.75" customHeight="1" x14ac:dyDescent="0.15">
      <c r="B842" s="15" t="str">
        <f t="shared" si="157"/>
        <v/>
      </c>
      <c r="C842" s="15" t="str">
        <f>IF(E842="","",INT((E842-SUM(MOD(DATE(YEAR(E842-MOD(E842-2,7)+3),1,2),{1E+99;7})*{1;-1})+5)/7))</f>
        <v/>
      </c>
      <c r="D842" s="16" t="str">
        <f t="shared" si="158"/>
        <v/>
      </c>
      <c r="E842" s="17"/>
      <c r="F842" s="18"/>
      <c r="G842" s="20" t="str">
        <f t="shared" si="159"/>
        <v/>
      </c>
      <c r="H842" s="18"/>
      <c r="I842" s="15" t="str">
        <f t="shared" si="160"/>
        <v/>
      </c>
      <c r="J842" s="19"/>
      <c r="K842" s="19"/>
      <c r="L842" s="20" t="str">
        <f t="shared" si="161"/>
        <v/>
      </c>
      <c r="M842" s="15" t="str">
        <f t="shared" si="162"/>
        <v/>
      </c>
      <c r="N842" s="113"/>
      <c r="O842" s="21"/>
      <c r="P842" s="21">
        <v>0</v>
      </c>
      <c r="Q842" s="22">
        <f t="shared" si="167"/>
        <v>0</v>
      </c>
      <c r="R842" s="22">
        <f t="shared" si="163"/>
        <v>0</v>
      </c>
      <c r="S842" s="39" t="str">
        <f t="shared" si="164"/>
        <v/>
      </c>
      <c r="T842" s="39" t="str">
        <f t="shared" si="165"/>
        <v/>
      </c>
      <c r="U842" s="39" t="str">
        <f t="shared" si="166"/>
        <v/>
      </c>
    </row>
    <row r="843" spans="2:21" ht="12.75" customHeight="1" x14ac:dyDescent="0.15">
      <c r="B843" s="15" t="str">
        <f t="shared" si="157"/>
        <v/>
      </c>
      <c r="C843" s="15" t="str">
        <f>IF(E843="","",INT((E843-SUM(MOD(DATE(YEAR(E843-MOD(E843-2,7)+3),1,2),{1E+99;7})*{1;-1})+5)/7))</f>
        <v/>
      </c>
      <c r="D843" s="16" t="str">
        <f t="shared" si="158"/>
        <v/>
      </c>
      <c r="E843" s="17"/>
      <c r="F843" s="18"/>
      <c r="G843" s="20" t="str">
        <f t="shared" si="159"/>
        <v/>
      </c>
      <c r="H843" s="18"/>
      <c r="I843" s="15" t="str">
        <f t="shared" si="160"/>
        <v/>
      </c>
      <c r="J843" s="19"/>
      <c r="K843" s="19"/>
      <c r="L843" s="20" t="str">
        <f t="shared" si="161"/>
        <v/>
      </c>
      <c r="M843" s="15" t="str">
        <f t="shared" si="162"/>
        <v/>
      </c>
      <c r="N843" s="113"/>
      <c r="O843" s="21"/>
      <c r="P843" s="21">
        <v>0</v>
      </c>
      <c r="Q843" s="22">
        <f t="shared" si="167"/>
        <v>0</v>
      </c>
      <c r="R843" s="22">
        <f t="shared" si="163"/>
        <v>0</v>
      </c>
      <c r="S843" s="39" t="str">
        <f t="shared" si="164"/>
        <v/>
      </c>
      <c r="T843" s="39" t="str">
        <f t="shared" si="165"/>
        <v/>
      </c>
      <c r="U843" s="39" t="str">
        <f t="shared" si="166"/>
        <v/>
      </c>
    </row>
    <row r="844" spans="2:21" ht="12.75" customHeight="1" x14ac:dyDescent="0.15">
      <c r="B844" s="15" t="str">
        <f t="shared" ref="B844:B907" si="168">IF(E844="","",MONTH(E844))</f>
        <v/>
      </c>
      <c r="C844" s="15" t="str">
        <f>IF(E844="","",INT((E844-SUM(MOD(DATE(YEAR(E844-MOD(E844-2,7)+3),1,2),{1E+99;7})*{1;-1})+5)/7))</f>
        <v/>
      </c>
      <c r="D844" s="16" t="str">
        <f t="shared" ref="D844:D907" si="169">IF(E844="","",E844)</f>
        <v/>
      </c>
      <c r="E844" s="17"/>
      <c r="F844" s="18"/>
      <c r="G844" s="20" t="str">
        <f t="shared" ref="G844:G907" si="170">IF(ISERROR(VLOOKUP(F844,TabelKlanten,2,FALSE)),"",VLOOKUP(F844,TabelKlanten,2,FALSE))</f>
        <v/>
      </c>
      <c r="H844" s="18"/>
      <c r="I844" s="15" t="str">
        <f t="shared" ref="I844:I907" si="171">IF(ISERROR(VLOOKUP(H844,TabelProjecten,2,FALSE)),"",VLOOKUP(H844,TabelProjecten,2,FALSE))</f>
        <v/>
      </c>
      <c r="J844" s="19"/>
      <c r="K844" s="19"/>
      <c r="L844" s="20" t="str">
        <f t="shared" ref="L844:L907" si="172">IF(ISERROR(VLOOKUP(K844,UrenTabel,3,FALSE)),"",VLOOKUP(K844,UrenTabel,3,FALSE))</f>
        <v/>
      </c>
      <c r="M844" s="15" t="str">
        <f t="shared" ref="M844:M907" si="173">IF(ISERROR(VLOOKUP(K844,UrenTabel,2,FALSE)),"",VLOOKUP(K844,UrenTabel,2,FALSE))</f>
        <v/>
      </c>
      <c r="N844" s="113"/>
      <c r="O844" s="21"/>
      <c r="P844" s="21">
        <v>0</v>
      </c>
      <c r="Q844" s="22">
        <f t="shared" si="167"/>
        <v>0</v>
      </c>
      <c r="R844" s="22">
        <f t="shared" si="163"/>
        <v>0</v>
      </c>
      <c r="S844" s="39" t="str">
        <f t="shared" si="164"/>
        <v/>
      </c>
      <c r="T844" s="39" t="str">
        <f t="shared" si="165"/>
        <v/>
      </c>
      <c r="U844" s="39" t="str">
        <f t="shared" si="166"/>
        <v/>
      </c>
    </row>
    <row r="845" spans="2:21" ht="12.75" customHeight="1" x14ac:dyDescent="0.15">
      <c r="B845" s="15" t="str">
        <f t="shared" si="168"/>
        <v/>
      </c>
      <c r="C845" s="15" t="str">
        <f>IF(E845="","",INT((E845-SUM(MOD(DATE(YEAR(E845-MOD(E845-2,7)+3),1,2),{1E+99;7})*{1;-1})+5)/7))</f>
        <v/>
      </c>
      <c r="D845" s="16" t="str">
        <f t="shared" si="169"/>
        <v/>
      </c>
      <c r="E845" s="17"/>
      <c r="F845" s="18"/>
      <c r="G845" s="20" t="str">
        <f t="shared" si="170"/>
        <v/>
      </c>
      <c r="H845" s="18"/>
      <c r="I845" s="15" t="str">
        <f t="shared" si="171"/>
        <v/>
      </c>
      <c r="J845" s="19"/>
      <c r="K845" s="19"/>
      <c r="L845" s="20" t="str">
        <f t="shared" si="172"/>
        <v/>
      </c>
      <c r="M845" s="15" t="str">
        <f t="shared" si="173"/>
        <v/>
      </c>
      <c r="N845" s="113"/>
      <c r="O845" s="21"/>
      <c r="P845" s="21">
        <v>0</v>
      </c>
      <c r="Q845" s="22">
        <f t="shared" si="167"/>
        <v>0</v>
      </c>
      <c r="R845" s="22">
        <f t="shared" si="163"/>
        <v>0</v>
      </c>
      <c r="S845" s="39" t="str">
        <f t="shared" si="164"/>
        <v/>
      </c>
      <c r="T845" s="39" t="str">
        <f t="shared" si="165"/>
        <v/>
      </c>
      <c r="U845" s="39" t="str">
        <f t="shared" si="166"/>
        <v/>
      </c>
    </row>
    <row r="846" spans="2:21" ht="12.75" customHeight="1" x14ac:dyDescent="0.15">
      <c r="B846" s="15" t="str">
        <f t="shared" si="168"/>
        <v/>
      </c>
      <c r="C846" s="15" t="str">
        <f>IF(E846="","",INT((E846-SUM(MOD(DATE(YEAR(E846-MOD(E846-2,7)+3),1,2),{1E+99;7})*{1;-1})+5)/7))</f>
        <v/>
      </c>
      <c r="D846" s="16" t="str">
        <f t="shared" si="169"/>
        <v/>
      </c>
      <c r="E846" s="17"/>
      <c r="F846" s="18"/>
      <c r="G846" s="20" t="str">
        <f t="shared" si="170"/>
        <v/>
      </c>
      <c r="H846" s="18"/>
      <c r="I846" s="15" t="str">
        <f t="shared" si="171"/>
        <v/>
      </c>
      <c r="J846" s="19"/>
      <c r="K846" s="19"/>
      <c r="L846" s="20" t="str">
        <f t="shared" si="172"/>
        <v/>
      </c>
      <c r="M846" s="15" t="str">
        <f t="shared" si="173"/>
        <v/>
      </c>
      <c r="N846" s="113"/>
      <c r="O846" s="21"/>
      <c r="P846" s="21">
        <v>0</v>
      </c>
      <c r="Q846" s="22">
        <f t="shared" si="167"/>
        <v>0</v>
      </c>
      <c r="R846" s="22">
        <f t="shared" si="163"/>
        <v>0</v>
      </c>
      <c r="S846" s="39" t="str">
        <f t="shared" si="164"/>
        <v/>
      </c>
      <c r="T846" s="39" t="str">
        <f t="shared" si="165"/>
        <v/>
      </c>
      <c r="U846" s="39" t="str">
        <f t="shared" si="166"/>
        <v/>
      </c>
    </row>
    <row r="847" spans="2:21" ht="12.75" customHeight="1" x14ac:dyDescent="0.15">
      <c r="B847" s="15" t="str">
        <f t="shared" si="168"/>
        <v/>
      </c>
      <c r="C847" s="15" t="str">
        <f>IF(E847="","",INT((E847-SUM(MOD(DATE(YEAR(E847-MOD(E847-2,7)+3),1,2),{1E+99;7})*{1;-1})+5)/7))</f>
        <v/>
      </c>
      <c r="D847" s="16" t="str">
        <f t="shared" si="169"/>
        <v/>
      </c>
      <c r="E847" s="17"/>
      <c r="F847" s="18"/>
      <c r="G847" s="20" t="str">
        <f t="shared" si="170"/>
        <v/>
      </c>
      <c r="H847" s="18"/>
      <c r="I847" s="15" t="str">
        <f t="shared" si="171"/>
        <v/>
      </c>
      <c r="J847" s="19"/>
      <c r="K847" s="19"/>
      <c r="L847" s="20" t="str">
        <f t="shared" si="172"/>
        <v/>
      </c>
      <c r="M847" s="15" t="str">
        <f t="shared" si="173"/>
        <v/>
      </c>
      <c r="N847" s="113"/>
      <c r="O847" s="21"/>
      <c r="P847" s="21">
        <v>0</v>
      </c>
      <c r="Q847" s="22">
        <f t="shared" si="167"/>
        <v>0</v>
      </c>
      <c r="R847" s="22">
        <f t="shared" si="163"/>
        <v>0</v>
      </c>
      <c r="S847" s="39" t="str">
        <f t="shared" si="164"/>
        <v/>
      </c>
      <c r="T847" s="39" t="str">
        <f t="shared" si="165"/>
        <v/>
      </c>
      <c r="U847" s="39" t="str">
        <f t="shared" si="166"/>
        <v/>
      </c>
    </row>
    <row r="848" spans="2:21" ht="12.75" customHeight="1" x14ac:dyDescent="0.15">
      <c r="B848" s="15" t="str">
        <f t="shared" si="168"/>
        <v/>
      </c>
      <c r="C848" s="15" t="str">
        <f>IF(E848="","",INT((E848-SUM(MOD(DATE(YEAR(E848-MOD(E848-2,7)+3),1,2),{1E+99;7})*{1;-1})+5)/7))</f>
        <v/>
      </c>
      <c r="D848" s="16" t="str">
        <f t="shared" si="169"/>
        <v/>
      </c>
      <c r="E848" s="17"/>
      <c r="F848" s="18"/>
      <c r="G848" s="20" t="str">
        <f t="shared" si="170"/>
        <v/>
      </c>
      <c r="H848" s="18"/>
      <c r="I848" s="15" t="str">
        <f t="shared" si="171"/>
        <v/>
      </c>
      <c r="J848" s="19"/>
      <c r="K848" s="19"/>
      <c r="L848" s="20" t="str">
        <f t="shared" si="172"/>
        <v/>
      </c>
      <c r="M848" s="15" t="str">
        <f t="shared" si="173"/>
        <v/>
      </c>
      <c r="N848" s="113"/>
      <c r="O848" s="21"/>
      <c r="P848" s="21">
        <v>0</v>
      </c>
      <c r="Q848" s="22">
        <f t="shared" si="167"/>
        <v>0</v>
      </c>
      <c r="R848" s="22">
        <f t="shared" si="163"/>
        <v>0</v>
      </c>
      <c r="S848" s="39" t="str">
        <f t="shared" si="164"/>
        <v/>
      </c>
      <c r="T848" s="39" t="str">
        <f t="shared" si="165"/>
        <v/>
      </c>
      <c r="U848" s="39" t="str">
        <f t="shared" si="166"/>
        <v/>
      </c>
    </row>
    <row r="849" spans="2:21" ht="12.75" customHeight="1" x14ac:dyDescent="0.15">
      <c r="B849" s="15" t="str">
        <f t="shared" si="168"/>
        <v/>
      </c>
      <c r="C849" s="15" t="str">
        <f>IF(E849="","",INT((E849-SUM(MOD(DATE(YEAR(E849-MOD(E849-2,7)+3),1,2),{1E+99;7})*{1;-1})+5)/7))</f>
        <v/>
      </c>
      <c r="D849" s="16" t="str">
        <f t="shared" si="169"/>
        <v/>
      </c>
      <c r="E849" s="17"/>
      <c r="F849" s="18"/>
      <c r="G849" s="20" t="str">
        <f t="shared" si="170"/>
        <v/>
      </c>
      <c r="H849" s="18"/>
      <c r="I849" s="15" t="str">
        <f t="shared" si="171"/>
        <v/>
      </c>
      <c r="J849" s="19"/>
      <c r="K849" s="19"/>
      <c r="L849" s="20" t="str">
        <f t="shared" si="172"/>
        <v/>
      </c>
      <c r="M849" s="15" t="str">
        <f t="shared" si="173"/>
        <v/>
      </c>
      <c r="N849" s="113"/>
      <c r="O849" s="21"/>
      <c r="P849" s="21">
        <v>0</v>
      </c>
      <c r="Q849" s="22">
        <f t="shared" si="167"/>
        <v>0</v>
      </c>
      <c r="R849" s="22">
        <f t="shared" si="163"/>
        <v>0</v>
      </c>
      <c r="S849" s="39" t="str">
        <f t="shared" si="164"/>
        <v/>
      </c>
      <c r="T849" s="39" t="str">
        <f t="shared" si="165"/>
        <v/>
      </c>
      <c r="U849" s="39" t="str">
        <f t="shared" si="166"/>
        <v/>
      </c>
    </row>
    <row r="850" spans="2:21" ht="12.75" customHeight="1" x14ac:dyDescent="0.15">
      <c r="B850" s="15" t="str">
        <f t="shared" si="168"/>
        <v/>
      </c>
      <c r="C850" s="15" t="str">
        <f>IF(E850="","",INT((E850-SUM(MOD(DATE(YEAR(E850-MOD(E850-2,7)+3),1,2),{1E+99;7})*{1;-1})+5)/7))</f>
        <v/>
      </c>
      <c r="D850" s="16" t="str">
        <f t="shared" si="169"/>
        <v/>
      </c>
      <c r="E850" s="17"/>
      <c r="F850" s="18"/>
      <c r="G850" s="20" t="str">
        <f t="shared" si="170"/>
        <v/>
      </c>
      <c r="H850" s="18"/>
      <c r="I850" s="15" t="str">
        <f t="shared" si="171"/>
        <v/>
      </c>
      <c r="J850" s="19"/>
      <c r="K850" s="19"/>
      <c r="L850" s="20" t="str">
        <f t="shared" si="172"/>
        <v/>
      </c>
      <c r="M850" s="15" t="str">
        <f t="shared" si="173"/>
        <v/>
      </c>
      <c r="N850" s="113"/>
      <c r="O850" s="21"/>
      <c r="P850" s="21">
        <v>0</v>
      </c>
      <c r="Q850" s="22">
        <f t="shared" si="167"/>
        <v>0</v>
      </c>
      <c r="R850" s="22">
        <f t="shared" si="163"/>
        <v>0</v>
      </c>
      <c r="S850" s="39" t="str">
        <f t="shared" si="164"/>
        <v/>
      </c>
      <c r="T850" s="39" t="str">
        <f t="shared" si="165"/>
        <v/>
      </c>
      <c r="U850" s="39" t="str">
        <f t="shared" si="166"/>
        <v/>
      </c>
    </row>
    <row r="851" spans="2:21" ht="12.75" customHeight="1" x14ac:dyDescent="0.15">
      <c r="B851" s="15" t="str">
        <f t="shared" si="168"/>
        <v/>
      </c>
      <c r="C851" s="15" t="str">
        <f>IF(E851="","",INT((E851-SUM(MOD(DATE(YEAR(E851-MOD(E851-2,7)+3),1,2),{1E+99;7})*{1;-1})+5)/7))</f>
        <v/>
      </c>
      <c r="D851" s="16" t="str">
        <f t="shared" si="169"/>
        <v/>
      </c>
      <c r="E851" s="17"/>
      <c r="F851" s="18"/>
      <c r="G851" s="20" t="str">
        <f t="shared" si="170"/>
        <v/>
      </c>
      <c r="H851" s="18"/>
      <c r="I851" s="15" t="str">
        <f t="shared" si="171"/>
        <v/>
      </c>
      <c r="J851" s="19"/>
      <c r="K851" s="19"/>
      <c r="L851" s="20" t="str">
        <f t="shared" si="172"/>
        <v/>
      </c>
      <c r="M851" s="15" t="str">
        <f t="shared" si="173"/>
        <v/>
      </c>
      <c r="N851" s="113"/>
      <c r="O851" s="21"/>
      <c r="P851" s="21">
        <v>0</v>
      </c>
      <c r="Q851" s="22">
        <f t="shared" si="167"/>
        <v>0</v>
      </c>
      <c r="R851" s="22">
        <f t="shared" si="163"/>
        <v>0</v>
      </c>
      <c r="S851" s="39" t="str">
        <f t="shared" si="164"/>
        <v/>
      </c>
      <c r="T851" s="39" t="str">
        <f t="shared" si="165"/>
        <v/>
      </c>
      <c r="U851" s="39" t="str">
        <f t="shared" si="166"/>
        <v/>
      </c>
    </row>
    <row r="852" spans="2:21" ht="12.75" customHeight="1" x14ac:dyDescent="0.15">
      <c r="B852" s="15" t="str">
        <f t="shared" si="168"/>
        <v/>
      </c>
      <c r="C852" s="15" t="str">
        <f>IF(E852="","",INT((E852-SUM(MOD(DATE(YEAR(E852-MOD(E852-2,7)+3),1,2),{1E+99;7})*{1;-1})+5)/7))</f>
        <v/>
      </c>
      <c r="D852" s="16" t="str">
        <f t="shared" si="169"/>
        <v/>
      </c>
      <c r="E852" s="17"/>
      <c r="F852" s="18"/>
      <c r="G852" s="20" t="str">
        <f t="shared" si="170"/>
        <v/>
      </c>
      <c r="H852" s="18"/>
      <c r="I852" s="15" t="str">
        <f t="shared" si="171"/>
        <v/>
      </c>
      <c r="J852" s="19"/>
      <c r="K852" s="19"/>
      <c r="L852" s="20" t="str">
        <f t="shared" si="172"/>
        <v/>
      </c>
      <c r="M852" s="15" t="str">
        <f t="shared" si="173"/>
        <v/>
      </c>
      <c r="N852" s="113"/>
      <c r="O852" s="21"/>
      <c r="P852" s="21">
        <v>0</v>
      </c>
      <c r="Q852" s="22">
        <f t="shared" si="167"/>
        <v>0</v>
      </c>
      <c r="R852" s="22">
        <f t="shared" si="163"/>
        <v>0</v>
      </c>
      <c r="S852" s="39" t="str">
        <f t="shared" si="164"/>
        <v/>
      </c>
      <c r="T852" s="39" t="str">
        <f t="shared" si="165"/>
        <v/>
      </c>
      <c r="U852" s="39" t="str">
        <f t="shared" si="166"/>
        <v/>
      </c>
    </row>
    <row r="853" spans="2:21" ht="12.75" customHeight="1" x14ac:dyDescent="0.15">
      <c r="B853" s="15" t="str">
        <f t="shared" si="168"/>
        <v/>
      </c>
      <c r="C853" s="15" t="str">
        <f>IF(E853="","",INT((E853-SUM(MOD(DATE(YEAR(E853-MOD(E853-2,7)+3),1,2),{1E+99;7})*{1;-1})+5)/7))</f>
        <v/>
      </c>
      <c r="D853" s="16" t="str">
        <f t="shared" si="169"/>
        <v/>
      </c>
      <c r="E853" s="17"/>
      <c r="F853" s="18"/>
      <c r="G853" s="20" t="str">
        <f t="shared" si="170"/>
        <v/>
      </c>
      <c r="H853" s="18"/>
      <c r="I853" s="15" t="str">
        <f t="shared" si="171"/>
        <v/>
      </c>
      <c r="J853" s="19"/>
      <c r="K853" s="19"/>
      <c r="L853" s="20" t="str">
        <f t="shared" si="172"/>
        <v/>
      </c>
      <c r="M853" s="15" t="str">
        <f t="shared" si="173"/>
        <v/>
      </c>
      <c r="N853" s="113"/>
      <c r="O853" s="21"/>
      <c r="P853" s="21">
        <v>0</v>
      </c>
      <c r="Q853" s="22">
        <f t="shared" si="167"/>
        <v>0</v>
      </c>
      <c r="R853" s="22">
        <f t="shared" si="163"/>
        <v>0</v>
      </c>
      <c r="S853" s="39" t="str">
        <f t="shared" si="164"/>
        <v/>
      </c>
      <c r="T853" s="39" t="str">
        <f t="shared" si="165"/>
        <v/>
      </c>
      <c r="U853" s="39" t="str">
        <f t="shared" si="166"/>
        <v/>
      </c>
    </row>
    <row r="854" spans="2:21" ht="12.75" customHeight="1" x14ac:dyDescent="0.15">
      <c r="B854" s="15" t="str">
        <f t="shared" si="168"/>
        <v/>
      </c>
      <c r="C854" s="15" t="str">
        <f>IF(E854="","",INT((E854-SUM(MOD(DATE(YEAR(E854-MOD(E854-2,7)+3),1,2),{1E+99;7})*{1;-1})+5)/7))</f>
        <v/>
      </c>
      <c r="D854" s="16" t="str">
        <f t="shared" si="169"/>
        <v/>
      </c>
      <c r="E854" s="17"/>
      <c r="F854" s="18"/>
      <c r="G854" s="20" t="str">
        <f t="shared" si="170"/>
        <v/>
      </c>
      <c r="H854" s="18"/>
      <c r="I854" s="15" t="str">
        <f t="shared" si="171"/>
        <v/>
      </c>
      <c r="J854" s="19"/>
      <c r="K854" s="19"/>
      <c r="L854" s="20" t="str">
        <f t="shared" si="172"/>
        <v/>
      </c>
      <c r="M854" s="15" t="str">
        <f t="shared" si="173"/>
        <v/>
      </c>
      <c r="N854" s="113"/>
      <c r="O854" s="21"/>
      <c r="P854" s="21">
        <v>0</v>
      </c>
      <c r="Q854" s="22">
        <f t="shared" si="167"/>
        <v>0</v>
      </c>
      <c r="R854" s="22">
        <f t="shared" si="163"/>
        <v>0</v>
      </c>
      <c r="S854" s="39" t="str">
        <f t="shared" si="164"/>
        <v/>
      </c>
      <c r="T854" s="39" t="str">
        <f t="shared" si="165"/>
        <v/>
      </c>
      <c r="U854" s="39" t="str">
        <f t="shared" si="166"/>
        <v/>
      </c>
    </row>
    <row r="855" spans="2:21" ht="12.75" customHeight="1" x14ac:dyDescent="0.15">
      <c r="B855" s="15" t="str">
        <f t="shared" si="168"/>
        <v/>
      </c>
      <c r="C855" s="15" t="str">
        <f>IF(E855="","",INT((E855-SUM(MOD(DATE(YEAR(E855-MOD(E855-2,7)+3),1,2),{1E+99;7})*{1;-1})+5)/7))</f>
        <v/>
      </c>
      <c r="D855" s="16" t="str">
        <f t="shared" si="169"/>
        <v/>
      </c>
      <c r="E855" s="17"/>
      <c r="F855" s="18"/>
      <c r="G855" s="20" t="str">
        <f t="shared" si="170"/>
        <v/>
      </c>
      <c r="H855" s="18"/>
      <c r="I855" s="15" t="str">
        <f t="shared" si="171"/>
        <v/>
      </c>
      <c r="J855" s="19"/>
      <c r="K855" s="19"/>
      <c r="L855" s="20" t="str">
        <f t="shared" si="172"/>
        <v/>
      </c>
      <c r="M855" s="15" t="str">
        <f t="shared" si="173"/>
        <v/>
      </c>
      <c r="N855" s="113"/>
      <c r="O855" s="21"/>
      <c r="P855" s="21">
        <v>0</v>
      </c>
      <c r="Q855" s="22">
        <f t="shared" si="167"/>
        <v>0</v>
      </c>
      <c r="R855" s="22">
        <f t="shared" si="163"/>
        <v>0</v>
      </c>
      <c r="S855" s="39" t="str">
        <f t="shared" si="164"/>
        <v/>
      </c>
      <c r="T855" s="39" t="str">
        <f t="shared" si="165"/>
        <v/>
      </c>
      <c r="U855" s="39" t="str">
        <f t="shared" si="166"/>
        <v/>
      </c>
    </row>
    <row r="856" spans="2:21" ht="12.75" customHeight="1" x14ac:dyDescent="0.15">
      <c r="B856" s="15" t="str">
        <f t="shared" si="168"/>
        <v/>
      </c>
      <c r="C856" s="15" t="str">
        <f>IF(E856="","",INT((E856-SUM(MOD(DATE(YEAR(E856-MOD(E856-2,7)+3),1,2),{1E+99;7})*{1;-1})+5)/7))</f>
        <v/>
      </c>
      <c r="D856" s="16" t="str">
        <f t="shared" si="169"/>
        <v/>
      </c>
      <c r="E856" s="17"/>
      <c r="F856" s="18"/>
      <c r="G856" s="20" t="str">
        <f t="shared" si="170"/>
        <v/>
      </c>
      <c r="H856" s="18"/>
      <c r="I856" s="15" t="str">
        <f t="shared" si="171"/>
        <v/>
      </c>
      <c r="J856" s="19"/>
      <c r="K856" s="19"/>
      <c r="L856" s="20" t="str">
        <f t="shared" si="172"/>
        <v/>
      </c>
      <c r="M856" s="15" t="str">
        <f t="shared" si="173"/>
        <v/>
      </c>
      <c r="N856" s="113"/>
      <c r="O856" s="21"/>
      <c r="P856" s="21">
        <v>0</v>
      </c>
      <c r="Q856" s="22">
        <f t="shared" si="167"/>
        <v>0</v>
      </c>
      <c r="R856" s="22">
        <f t="shared" si="163"/>
        <v>0</v>
      </c>
      <c r="S856" s="39" t="str">
        <f t="shared" si="164"/>
        <v/>
      </c>
      <c r="T856" s="39" t="str">
        <f t="shared" si="165"/>
        <v/>
      </c>
      <c r="U856" s="39" t="str">
        <f t="shared" si="166"/>
        <v/>
      </c>
    </row>
    <row r="857" spans="2:21" ht="12.75" customHeight="1" x14ac:dyDescent="0.15">
      <c r="B857" s="15" t="str">
        <f t="shared" si="168"/>
        <v/>
      </c>
      <c r="C857" s="15" t="str">
        <f>IF(E857="","",INT((E857-SUM(MOD(DATE(YEAR(E857-MOD(E857-2,7)+3),1,2),{1E+99;7})*{1;-1})+5)/7))</f>
        <v/>
      </c>
      <c r="D857" s="16" t="str">
        <f t="shared" si="169"/>
        <v/>
      </c>
      <c r="E857" s="17"/>
      <c r="F857" s="18"/>
      <c r="G857" s="20" t="str">
        <f t="shared" si="170"/>
        <v/>
      </c>
      <c r="H857" s="18"/>
      <c r="I857" s="15" t="str">
        <f t="shared" si="171"/>
        <v/>
      </c>
      <c r="J857" s="19"/>
      <c r="K857" s="19"/>
      <c r="L857" s="20" t="str">
        <f t="shared" si="172"/>
        <v/>
      </c>
      <c r="M857" s="15" t="str">
        <f t="shared" si="173"/>
        <v/>
      </c>
      <c r="N857" s="113"/>
      <c r="O857" s="21"/>
      <c r="P857" s="21">
        <v>0</v>
      </c>
      <c r="Q857" s="22">
        <f t="shared" si="167"/>
        <v>0</v>
      </c>
      <c r="R857" s="22">
        <f t="shared" si="163"/>
        <v>0</v>
      </c>
      <c r="S857" s="39" t="str">
        <f t="shared" si="164"/>
        <v/>
      </c>
      <c r="T857" s="39" t="str">
        <f t="shared" si="165"/>
        <v/>
      </c>
      <c r="U857" s="39" t="str">
        <f t="shared" si="166"/>
        <v/>
      </c>
    </row>
    <row r="858" spans="2:21" ht="12.75" customHeight="1" x14ac:dyDescent="0.15">
      <c r="B858" s="15" t="str">
        <f t="shared" si="168"/>
        <v/>
      </c>
      <c r="C858" s="15" t="str">
        <f>IF(E858="","",INT((E858-SUM(MOD(DATE(YEAR(E858-MOD(E858-2,7)+3),1,2),{1E+99;7})*{1;-1})+5)/7))</f>
        <v/>
      </c>
      <c r="D858" s="16" t="str">
        <f t="shared" si="169"/>
        <v/>
      </c>
      <c r="E858" s="17"/>
      <c r="F858" s="18"/>
      <c r="G858" s="20" t="str">
        <f t="shared" si="170"/>
        <v/>
      </c>
      <c r="H858" s="18"/>
      <c r="I858" s="15" t="str">
        <f t="shared" si="171"/>
        <v/>
      </c>
      <c r="J858" s="19"/>
      <c r="K858" s="19"/>
      <c r="L858" s="20" t="str">
        <f t="shared" si="172"/>
        <v/>
      </c>
      <c r="M858" s="15" t="str">
        <f t="shared" si="173"/>
        <v/>
      </c>
      <c r="N858" s="113"/>
      <c r="O858" s="21"/>
      <c r="P858" s="21">
        <v>0</v>
      </c>
      <c r="Q858" s="22">
        <f t="shared" si="167"/>
        <v>0</v>
      </c>
      <c r="R858" s="22">
        <f t="shared" si="163"/>
        <v>0</v>
      </c>
      <c r="S858" s="39" t="str">
        <f t="shared" si="164"/>
        <v/>
      </c>
      <c r="T858" s="39" t="str">
        <f t="shared" si="165"/>
        <v/>
      </c>
      <c r="U858" s="39" t="str">
        <f t="shared" si="166"/>
        <v/>
      </c>
    </row>
    <row r="859" spans="2:21" ht="12.75" customHeight="1" x14ac:dyDescent="0.15">
      <c r="B859" s="15" t="str">
        <f t="shared" si="168"/>
        <v/>
      </c>
      <c r="C859" s="15" t="str">
        <f>IF(E859="","",INT((E859-SUM(MOD(DATE(YEAR(E859-MOD(E859-2,7)+3),1,2),{1E+99;7})*{1;-1})+5)/7))</f>
        <v/>
      </c>
      <c r="D859" s="16" t="str">
        <f t="shared" si="169"/>
        <v/>
      </c>
      <c r="E859" s="17"/>
      <c r="F859" s="18"/>
      <c r="G859" s="20" t="str">
        <f t="shared" si="170"/>
        <v/>
      </c>
      <c r="H859" s="18"/>
      <c r="I859" s="15" t="str">
        <f t="shared" si="171"/>
        <v/>
      </c>
      <c r="J859" s="19"/>
      <c r="K859" s="19"/>
      <c r="L859" s="20" t="str">
        <f t="shared" si="172"/>
        <v/>
      </c>
      <c r="M859" s="15" t="str">
        <f t="shared" si="173"/>
        <v/>
      </c>
      <c r="N859" s="113"/>
      <c r="O859" s="21"/>
      <c r="P859" s="21">
        <v>0</v>
      </c>
      <c r="Q859" s="22">
        <f t="shared" si="167"/>
        <v>0</v>
      </c>
      <c r="R859" s="22">
        <f t="shared" si="163"/>
        <v>0</v>
      </c>
      <c r="S859" s="39" t="str">
        <f t="shared" si="164"/>
        <v/>
      </c>
      <c r="T859" s="39" t="str">
        <f t="shared" si="165"/>
        <v/>
      </c>
      <c r="U859" s="39" t="str">
        <f t="shared" si="166"/>
        <v/>
      </c>
    </row>
    <row r="860" spans="2:21" ht="12.75" customHeight="1" x14ac:dyDescent="0.15">
      <c r="B860" s="15" t="str">
        <f t="shared" si="168"/>
        <v/>
      </c>
      <c r="C860" s="15" t="str">
        <f>IF(E860="","",INT((E860-SUM(MOD(DATE(YEAR(E860-MOD(E860-2,7)+3),1,2),{1E+99;7})*{1;-1})+5)/7))</f>
        <v/>
      </c>
      <c r="D860" s="16" t="str">
        <f t="shared" si="169"/>
        <v/>
      </c>
      <c r="E860" s="17"/>
      <c r="F860" s="18"/>
      <c r="G860" s="20" t="str">
        <f t="shared" si="170"/>
        <v/>
      </c>
      <c r="H860" s="18"/>
      <c r="I860" s="15" t="str">
        <f t="shared" si="171"/>
        <v/>
      </c>
      <c r="J860" s="19"/>
      <c r="K860" s="19"/>
      <c r="L860" s="20" t="str">
        <f t="shared" si="172"/>
        <v/>
      </c>
      <c r="M860" s="15" t="str">
        <f t="shared" si="173"/>
        <v/>
      </c>
      <c r="N860" s="113"/>
      <c r="O860" s="21"/>
      <c r="P860" s="21">
        <v>0</v>
      </c>
      <c r="Q860" s="22">
        <f t="shared" si="167"/>
        <v>0</v>
      </c>
      <c r="R860" s="22">
        <f t="shared" si="163"/>
        <v>0</v>
      </c>
      <c r="S860" s="39" t="str">
        <f t="shared" si="164"/>
        <v/>
      </c>
      <c r="T860" s="39" t="str">
        <f t="shared" si="165"/>
        <v/>
      </c>
      <c r="U860" s="39" t="str">
        <f t="shared" si="166"/>
        <v/>
      </c>
    </row>
    <row r="861" spans="2:21" ht="12.75" customHeight="1" x14ac:dyDescent="0.15">
      <c r="B861" s="15" t="str">
        <f t="shared" si="168"/>
        <v/>
      </c>
      <c r="C861" s="15" t="str">
        <f>IF(E861="","",INT((E861-SUM(MOD(DATE(YEAR(E861-MOD(E861-2,7)+3),1,2),{1E+99;7})*{1;-1})+5)/7))</f>
        <v/>
      </c>
      <c r="D861" s="16" t="str">
        <f t="shared" si="169"/>
        <v/>
      </c>
      <c r="E861" s="17"/>
      <c r="F861" s="18"/>
      <c r="G861" s="20" t="str">
        <f t="shared" si="170"/>
        <v/>
      </c>
      <c r="H861" s="18"/>
      <c r="I861" s="15" t="str">
        <f t="shared" si="171"/>
        <v/>
      </c>
      <c r="J861" s="19"/>
      <c r="K861" s="19"/>
      <c r="L861" s="20" t="str">
        <f t="shared" si="172"/>
        <v/>
      </c>
      <c r="M861" s="15" t="str">
        <f t="shared" si="173"/>
        <v/>
      </c>
      <c r="N861" s="113"/>
      <c r="O861" s="21"/>
      <c r="P861" s="21">
        <v>0</v>
      </c>
      <c r="Q861" s="22">
        <f t="shared" si="167"/>
        <v>0</v>
      </c>
      <c r="R861" s="22">
        <f t="shared" si="163"/>
        <v>0</v>
      </c>
      <c r="S861" s="39" t="str">
        <f t="shared" si="164"/>
        <v/>
      </c>
      <c r="T861" s="39" t="str">
        <f t="shared" si="165"/>
        <v/>
      </c>
      <c r="U861" s="39" t="str">
        <f t="shared" si="166"/>
        <v/>
      </c>
    </row>
    <row r="862" spans="2:21" ht="12.75" customHeight="1" x14ac:dyDescent="0.15">
      <c r="B862" s="15" t="str">
        <f t="shared" si="168"/>
        <v/>
      </c>
      <c r="C862" s="15" t="str">
        <f>IF(E862="","",INT((E862-SUM(MOD(DATE(YEAR(E862-MOD(E862-2,7)+3),1,2),{1E+99;7})*{1;-1})+5)/7))</f>
        <v/>
      </c>
      <c r="D862" s="16" t="str">
        <f t="shared" si="169"/>
        <v/>
      </c>
      <c r="E862" s="17"/>
      <c r="F862" s="18"/>
      <c r="G862" s="20" t="str">
        <f t="shared" si="170"/>
        <v/>
      </c>
      <c r="H862" s="18"/>
      <c r="I862" s="15" t="str">
        <f t="shared" si="171"/>
        <v/>
      </c>
      <c r="J862" s="19"/>
      <c r="K862" s="19"/>
      <c r="L862" s="20" t="str">
        <f t="shared" si="172"/>
        <v/>
      </c>
      <c r="M862" s="15" t="str">
        <f t="shared" si="173"/>
        <v/>
      </c>
      <c r="N862" s="113"/>
      <c r="O862" s="21"/>
      <c r="P862" s="21">
        <v>0</v>
      </c>
      <c r="Q862" s="22">
        <f t="shared" si="167"/>
        <v>0</v>
      </c>
      <c r="R862" s="22">
        <f t="shared" si="163"/>
        <v>0</v>
      </c>
      <c r="S862" s="39" t="str">
        <f t="shared" si="164"/>
        <v/>
      </c>
      <c r="T862" s="39" t="str">
        <f t="shared" si="165"/>
        <v/>
      </c>
      <c r="U862" s="39" t="str">
        <f t="shared" si="166"/>
        <v/>
      </c>
    </row>
    <row r="863" spans="2:21" ht="12.75" customHeight="1" x14ac:dyDescent="0.15">
      <c r="B863" s="15" t="str">
        <f t="shared" si="168"/>
        <v/>
      </c>
      <c r="C863" s="15" t="str">
        <f>IF(E863="","",INT((E863-SUM(MOD(DATE(YEAR(E863-MOD(E863-2,7)+3),1,2),{1E+99;7})*{1;-1})+5)/7))</f>
        <v/>
      </c>
      <c r="D863" s="16" t="str">
        <f t="shared" si="169"/>
        <v/>
      </c>
      <c r="E863" s="17"/>
      <c r="F863" s="18"/>
      <c r="G863" s="20" t="str">
        <f t="shared" si="170"/>
        <v/>
      </c>
      <c r="H863" s="18"/>
      <c r="I863" s="15" t="str">
        <f t="shared" si="171"/>
        <v/>
      </c>
      <c r="J863" s="19"/>
      <c r="K863" s="19"/>
      <c r="L863" s="20" t="str">
        <f t="shared" si="172"/>
        <v/>
      </c>
      <c r="M863" s="15" t="str">
        <f t="shared" si="173"/>
        <v/>
      </c>
      <c r="N863" s="113"/>
      <c r="O863" s="21"/>
      <c r="P863" s="21">
        <v>0</v>
      </c>
      <c r="Q863" s="22">
        <f t="shared" si="167"/>
        <v>0</v>
      </c>
      <c r="R863" s="22">
        <f t="shared" ref="R863:R926" si="174">O863*P863</f>
        <v>0</v>
      </c>
      <c r="S863" s="39" t="str">
        <f t="shared" ref="S863:S926" si="175">L863&amp;B863</f>
        <v/>
      </c>
      <c r="T863" s="39" t="str">
        <f t="shared" ref="T863:T926" si="176">M863&amp;B863</f>
        <v/>
      </c>
      <c r="U863" s="39" t="str">
        <f t="shared" ref="U863:U926" si="177">M863&amp;E863</f>
        <v/>
      </c>
    </row>
    <row r="864" spans="2:21" ht="12.75" customHeight="1" x14ac:dyDescent="0.15">
      <c r="B864" s="15" t="str">
        <f t="shared" si="168"/>
        <v/>
      </c>
      <c r="C864" s="15" t="str">
        <f>IF(E864="","",INT((E864-SUM(MOD(DATE(YEAR(E864-MOD(E864-2,7)+3),1,2),{1E+99;7})*{1;-1})+5)/7))</f>
        <v/>
      </c>
      <c r="D864" s="16" t="str">
        <f t="shared" si="169"/>
        <v/>
      </c>
      <c r="E864" s="17"/>
      <c r="F864" s="18"/>
      <c r="G864" s="20" t="str">
        <f t="shared" si="170"/>
        <v/>
      </c>
      <c r="H864" s="18"/>
      <c r="I864" s="15" t="str">
        <f t="shared" si="171"/>
        <v/>
      </c>
      <c r="J864" s="19"/>
      <c r="K864" s="19"/>
      <c r="L864" s="20" t="str">
        <f t="shared" si="172"/>
        <v/>
      </c>
      <c r="M864" s="15" t="str">
        <f t="shared" si="173"/>
        <v/>
      </c>
      <c r="N864" s="113"/>
      <c r="O864" s="21"/>
      <c r="P864" s="21">
        <v>0</v>
      </c>
      <c r="Q864" s="22">
        <f t="shared" si="167"/>
        <v>0</v>
      </c>
      <c r="R864" s="22">
        <f t="shared" si="174"/>
        <v>0</v>
      </c>
      <c r="S864" s="39" t="str">
        <f t="shared" si="175"/>
        <v/>
      </c>
      <c r="T864" s="39" t="str">
        <f t="shared" si="176"/>
        <v/>
      </c>
      <c r="U864" s="39" t="str">
        <f t="shared" si="177"/>
        <v/>
      </c>
    </row>
    <row r="865" spans="2:21" ht="12.75" customHeight="1" x14ac:dyDescent="0.15">
      <c r="B865" s="15" t="str">
        <f t="shared" si="168"/>
        <v/>
      </c>
      <c r="C865" s="15" t="str">
        <f>IF(E865="","",INT((E865-SUM(MOD(DATE(YEAR(E865-MOD(E865-2,7)+3),1,2),{1E+99;7})*{1;-1})+5)/7))</f>
        <v/>
      </c>
      <c r="D865" s="16" t="str">
        <f t="shared" si="169"/>
        <v/>
      </c>
      <c r="E865" s="17"/>
      <c r="F865" s="18"/>
      <c r="G865" s="20" t="str">
        <f t="shared" si="170"/>
        <v/>
      </c>
      <c r="H865" s="18"/>
      <c r="I865" s="15" t="str">
        <f t="shared" si="171"/>
        <v/>
      </c>
      <c r="J865" s="19"/>
      <c r="K865" s="19"/>
      <c r="L865" s="20" t="str">
        <f t="shared" si="172"/>
        <v/>
      </c>
      <c r="M865" s="15" t="str">
        <f t="shared" si="173"/>
        <v/>
      </c>
      <c r="N865" s="113"/>
      <c r="O865" s="21"/>
      <c r="P865" s="21">
        <v>0</v>
      </c>
      <c r="Q865" s="22">
        <f t="shared" si="167"/>
        <v>0</v>
      </c>
      <c r="R865" s="22">
        <f t="shared" si="174"/>
        <v>0</v>
      </c>
      <c r="S865" s="39" t="str">
        <f t="shared" si="175"/>
        <v/>
      </c>
      <c r="T865" s="39" t="str">
        <f t="shared" si="176"/>
        <v/>
      </c>
      <c r="U865" s="39" t="str">
        <f t="shared" si="177"/>
        <v/>
      </c>
    </row>
    <row r="866" spans="2:21" ht="12.75" customHeight="1" x14ac:dyDescent="0.15">
      <c r="B866" s="15" t="str">
        <f t="shared" si="168"/>
        <v/>
      </c>
      <c r="C866" s="15" t="str">
        <f>IF(E866="","",INT((E866-SUM(MOD(DATE(YEAR(E866-MOD(E866-2,7)+3),1,2),{1E+99;7})*{1;-1})+5)/7))</f>
        <v/>
      </c>
      <c r="D866" s="16" t="str">
        <f t="shared" si="169"/>
        <v/>
      </c>
      <c r="E866" s="17"/>
      <c r="F866" s="18"/>
      <c r="G866" s="20" t="str">
        <f t="shared" si="170"/>
        <v/>
      </c>
      <c r="H866" s="18"/>
      <c r="I866" s="15" t="str">
        <f t="shared" si="171"/>
        <v/>
      </c>
      <c r="J866" s="19"/>
      <c r="K866" s="19"/>
      <c r="L866" s="20" t="str">
        <f t="shared" si="172"/>
        <v/>
      </c>
      <c r="M866" s="15" t="str">
        <f t="shared" si="173"/>
        <v/>
      </c>
      <c r="N866" s="113"/>
      <c r="O866" s="21"/>
      <c r="P866" s="21">
        <v>0</v>
      </c>
      <c r="Q866" s="22">
        <f t="shared" ref="Q866:Q929" si="178">IF(ISNUMBER(Q865),IF(ISNUMBER(P866),Q865+P866,0),0)</f>
        <v>0</v>
      </c>
      <c r="R866" s="22">
        <f t="shared" si="174"/>
        <v>0</v>
      </c>
      <c r="S866" s="39" t="str">
        <f t="shared" si="175"/>
        <v/>
      </c>
      <c r="T866" s="39" t="str">
        <f t="shared" si="176"/>
        <v/>
      </c>
      <c r="U866" s="39" t="str">
        <f t="shared" si="177"/>
        <v/>
      </c>
    </row>
    <row r="867" spans="2:21" ht="12.75" customHeight="1" x14ac:dyDescent="0.15">
      <c r="B867" s="15" t="str">
        <f t="shared" si="168"/>
        <v/>
      </c>
      <c r="C867" s="15" t="str">
        <f>IF(E867="","",INT((E867-SUM(MOD(DATE(YEAR(E867-MOD(E867-2,7)+3),1,2),{1E+99;7})*{1;-1})+5)/7))</f>
        <v/>
      </c>
      <c r="D867" s="16" t="str">
        <f t="shared" si="169"/>
        <v/>
      </c>
      <c r="E867" s="17"/>
      <c r="F867" s="18"/>
      <c r="G867" s="20" t="str">
        <f t="shared" si="170"/>
        <v/>
      </c>
      <c r="H867" s="18"/>
      <c r="I867" s="15" t="str">
        <f t="shared" si="171"/>
        <v/>
      </c>
      <c r="J867" s="19"/>
      <c r="K867" s="19"/>
      <c r="L867" s="20" t="str">
        <f t="shared" si="172"/>
        <v/>
      </c>
      <c r="M867" s="15" t="str">
        <f t="shared" si="173"/>
        <v/>
      </c>
      <c r="N867" s="113"/>
      <c r="O867" s="21"/>
      <c r="P867" s="21">
        <v>0</v>
      </c>
      <c r="Q867" s="22">
        <f t="shared" si="178"/>
        <v>0</v>
      </c>
      <c r="R867" s="22">
        <f t="shared" si="174"/>
        <v>0</v>
      </c>
      <c r="S867" s="39" t="str">
        <f t="shared" si="175"/>
        <v/>
      </c>
      <c r="T867" s="39" t="str">
        <f t="shared" si="176"/>
        <v/>
      </c>
      <c r="U867" s="39" t="str">
        <f t="shared" si="177"/>
        <v/>
      </c>
    </row>
    <row r="868" spans="2:21" ht="12.75" customHeight="1" x14ac:dyDescent="0.15">
      <c r="B868" s="15" t="str">
        <f t="shared" si="168"/>
        <v/>
      </c>
      <c r="C868" s="15" t="str">
        <f>IF(E868="","",INT((E868-SUM(MOD(DATE(YEAR(E868-MOD(E868-2,7)+3),1,2),{1E+99;7})*{1;-1})+5)/7))</f>
        <v/>
      </c>
      <c r="D868" s="16" t="str">
        <f t="shared" si="169"/>
        <v/>
      </c>
      <c r="E868" s="17"/>
      <c r="F868" s="18"/>
      <c r="G868" s="20" t="str">
        <f t="shared" si="170"/>
        <v/>
      </c>
      <c r="H868" s="18"/>
      <c r="I868" s="15" t="str">
        <f t="shared" si="171"/>
        <v/>
      </c>
      <c r="J868" s="19"/>
      <c r="K868" s="19"/>
      <c r="L868" s="20" t="str">
        <f t="shared" si="172"/>
        <v/>
      </c>
      <c r="M868" s="15" t="str">
        <f t="shared" si="173"/>
        <v/>
      </c>
      <c r="N868" s="113"/>
      <c r="O868" s="21"/>
      <c r="P868" s="21">
        <v>0</v>
      </c>
      <c r="Q868" s="22">
        <f t="shared" si="178"/>
        <v>0</v>
      </c>
      <c r="R868" s="22">
        <f t="shared" si="174"/>
        <v>0</v>
      </c>
      <c r="S868" s="39" t="str">
        <f t="shared" si="175"/>
        <v/>
      </c>
      <c r="T868" s="39" t="str">
        <f t="shared" si="176"/>
        <v/>
      </c>
      <c r="U868" s="39" t="str">
        <f t="shared" si="177"/>
        <v/>
      </c>
    </row>
    <row r="869" spans="2:21" ht="12.75" customHeight="1" x14ac:dyDescent="0.15">
      <c r="B869" s="15" t="str">
        <f t="shared" si="168"/>
        <v/>
      </c>
      <c r="C869" s="15" t="str">
        <f>IF(E869="","",INT((E869-SUM(MOD(DATE(YEAR(E869-MOD(E869-2,7)+3),1,2),{1E+99;7})*{1;-1})+5)/7))</f>
        <v/>
      </c>
      <c r="D869" s="16" t="str">
        <f t="shared" si="169"/>
        <v/>
      </c>
      <c r="E869" s="17"/>
      <c r="F869" s="18"/>
      <c r="G869" s="20" t="str">
        <f t="shared" si="170"/>
        <v/>
      </c>
      <c r="H869" s="18"/>
      <c r="I869" s="15" t="str">
        <f t="shared" si="171"/>
        <v/>
      </c>
      <c r="J869" s="19"/>
      <c r="K869" s="19"/>
      <c r="L869" s="20" t="str">
        <f t="shared" si="172"/>
        <v/>
      </c>
      <c r="M869" s="15" t="str">
        <f t="shared" si="173"/>
        <v/>
      </c>
      <c r="N869" s="113"/>
      <c r="O869" s="21"/>
      <c r="P869" s="21">
        <v>0</v>
      </c>
      <c r="Q869" s="22">
        <f t="shared" si="178"/>
        <v>0</v>
      </c>
      <c r="R869" s="22">
        <f t="shared" si="174"/>
        <v>0</v>
      </c>
      <c r="S869" s="39" t="str">
        <f t="shared" si="175"/>
        <v/>
      </c>
      <c r="T869" s="39" t="str">
        <f t="shared" si="176"/>
        <v/>
      </c>
      <c r="U869" s="39" t="str">
        <f t="shared" si="177"/>
        <v/>
      </c>
    </row>
    <row r="870" spans="2:21" ht="12.75" customHeight="1" x14ac:dyDescent="0.15">
      <c r="B870" s="15" t="str">
        <f t="shared" si="168"/>
        <v/>
      </c>
      <c r="C870" s="15" t="str">
        <f>IF(E870="","",INT((E870-SUM(MOD(DATE(YEAR(E870-MOD(E870-2,7)+3),1,2),{1E+99;7})*{1;-1})+5)/7))</f>
        <v/>
      </c>
      <c r="D870" s="16" t="str">
        <f t="shared" si="169"/>
        <v/>
      </c>
      <c r="E870" s="17"/>
      <c r="F870" s="18"/>
      <c r="G870" s="20" t="str">
        <f t="shared" si="170"/>
        <v/>
      </c>
      <c r="H870" s="18"/>
      <c r="I870" s="15" t="str">
        <f t="shared" si="171"/>
        <v/>
      </c>
      <c r="J870" s="19"/>
      <c r="K870" s="19"/>
      <c r="L870" s="20" t="str">
        <f t="shared" si="172"/>
        <v/>
      </c>
      <c r="M870" s="15" t="str">
        <f t="shared" si="173"/>
        <v/>
      </c>
      <c r="N870" s="113"/>
      <c r="O870" s="21"/>
      <c r="P870" s="21">
        <v>0</v>
      </c>
      <c r="Q870" s="22">
        <f t="shared" si="178"/>
        <v>0</v>
      </c>
      <c r="R870" s="22">
        <f t="shared" si="174"/>
        <v>0</v>
      </c>
      <c r="S870" s="39" t="str">
        <f t="shared" si="175"/>
        <v/>
      </c>
      <c r="T870" s="39" t="str">
        <f t="shared" si="176"/>
        <v/>
      </c>
      <c r="U870" s="39" t="str">
        <f t="shared" si="177"/>
        <v/>
      </c>
    </row>
    <row r="871" spans="2:21" ht="12.75" customHeight="1" x14ac:dyDescent="0.15">
      <c r="B871" s="15" t="str">
        <f t="shared" si="168"/>
        <v/>
      </c>
      <c r="C871" s="15" t="str">
        <f>IF(E871="","",INT((E871-SUM(MOD(DATE(YEAR(E871-MOD(E871-2,7)+3),1,2),{1E+99;7})*{1;-1})+5)/7))</f>
        <v/>
      </c>
      <c r="D871" s="16" t="str">
        <f t="shared" si="169"/>
        <v/>
      </c>
      <c r="E871" s="17"/>
      <c r="F871" s="18"/>
      <c r="G871" s="20" t="str">
        <f t="shared" si="170"/>
        <v/>
      </c>
      <c r="H871" s="18"/>
      <c r="I871" s="15" t="str">
        <f t="shared" si="171"/>
        <v/>
      </c>
      <c r="J871" s="19"/>
      <c r="K871" s="19"/>
      <c r="L871" s="20" t="str">
        <f t="shared" si="172"/>
        <v/>
      </c>
      <c r="M871" s="15" t="str">
        <f t="shared" si="173"/>
        <v/>
      </c>
      <c r="N871" s="113"/>
      <c r="O871" s="21"/>
      <c r="P871" s="21">
        <v>0</v>
      </c>
      <c r="Q871" s="22">
        <f t="shared" si="178"/>
        <v>0</v>
      </c>
      <c r="R871" s="22">
        <f t="shared" si="174"/>
        <v>0</v>
      </c>
      <c r="S871" s="39" t="str">
        <f t="shared" si="175"/>
        <v/>
      </c>
      <c r="T871" s="39" t="str">
        <f t="shared" si="176"/>
        <v/>
      </c>
      <c r="U871" s="39" t="str">
        <f t="shared" si="177"/>
        <v/>
      </c>
    </row>
    <row r="872" spans="2:21" ht="12.75" customHeight="1" x14ac:dyDescent="0.15">
      <c r="B872" s="15" t="str">
        <f t="shared" si="168"/>
        <v/>
      </c>
      <c r="C872" s="15" t="str">
        <f>IF(E872="","",INT((E872-SUM(MOD(DATE(YEAR(E872-MOD(E872-2,7)+3),1,2),{1E+99;7})*{1;-1})+5)/7))</f>
        <v/>
      </c>
      <c r="D872" s="16" t="str">
        <f t="shared" si="169"/>
        <v/>
      </c>
      <c r="E872" s="17"/>
      <c r="F872" s="18"/>
      <c r="G872" s="20" t="str">
        <f t="shared" si="170"/>
        <v/>
      </c>
      <c r="H872" s="18"/>
      <c r="I872" s="15" t="str">
        <f t="shared" si="171"/>
        <v/>
      </c>
      <c r="J872" s="19"/>
      <c r="K872" s="19"/>
      <c r="L872" s="20" t="str">
        <f t="shared" si="172"/>
        <v/>
      </c>
      <c r="M872" s="15" t="str">
        <f t="shared" si="173"/>
        <v/>
      </c>
      <c r="N872" s="113"/>
      <c r="O872" s="21"/>
      <c r="P872" s="21">
        <v>0</v>
      </c>
      <c r="Q872" s="22">
        <f t="shared" si="178"/>
        <v>0</v>
      </c>
      <c r="R872" s="22">
        <f t="shared" si="174"/>
        <v>0</v>
      </c>
      <c r="S872" s="39" t="str">
        <f t="shared" si="175"/>
        <v/>
      </c>
      <c r="T872" s="39" t="str">
        <f t="shared" si="176"/>
        <v/>
      </c>
      <c r="U872" s="39" t="str">
        <f t="shared" si="177"/>
        <v/>
      </c>
    </row>
    <row r="873" spans="2:21" ht="12.75" customHeight="1" x14ac:dyDescent="0.15">
      <c r="B873" s="15" t="str">
        <f t="shared" si="168"/>
        <v/>
      </c>
      <c r="C873" s="15" t="str">
        <f>IF(E873="","",INT((E873-SUM(MOD(DATE(YEAR(E873-MOD(E873-2,7)+3),1,2),{1E+99;7})*{1;-1})+5)/7))</f>
        <v/>
      </c>
      <c r="D873" s="16" t="str">
        <f t="shared" si="169"/>
        <v/>
      </c>
      <c r="E873" s="17"/>
      <c r="F873" s="18"/>
      <c r="G873" s="20" t="str">
        <f t="shared" si="170"/>
        <v/>
      </c>
      <c r="H873" s="18"/>
      <c r="I873" s="15" t="str">
        <f t="shared" si="171"/>
        <v/>
      </c>
      <c r="J873" s="19"/>
      <c r="K873" s="19"/>
      <c r="L873" s="20" t="str">
        <f t="shared" si="172"/>
        <v/>
      </c>
      <c r="M873" s="15" t="str">
        <f t="shared" si="173"/>
        <v/>
      </c>
      <c r="N873" s="113"/>
      <c r="O873" s="21"/>
      <c r="P873" s="21">
        <v>0</v>
      </c>
      <c r="Q873" s="22">
        <f t="shared" si="178"/>
        <v>0</v>
      </c>
      <c r="R873" s="22">
        <f t="shared" si="174"/>
        <v>0</v>
      </c>
      <c r="S873" s="39" t="str">
        <f t="shared" si="175"/>
        <v/>
      </c>
      <c r="T873" s="39" t="str">
        <f t="shared" si="176"/>
        <v/>
      </c>
      <c r="U873" s="39" t="str">
        <f t="shared" si="177"/>
        <v/>
      </c>
    </row>
    <row r="874" spans="2:21" ht="12.75" customHeight="1" x14ac:dyDescent="0.15">
      <c r="B874" s="15" t="str">
        <f t="shared" si="168"/>
        <v/>
      </c>
      <c r="C874" s="15" t="str">
        <f>IF(E874="","",INT((E874-SUM(MOD(DATE(YEAR(E874-MOD(E874-2,7)+3),1,2),{1E+99;7})*{1;-1})+5)/7))</f>
        <v/>
      </c>
      <c r="D874" s="16" t="str">
        <f t="shared" si="169"/>
        <v/>
      </c>
      <c r="E874" s="17"/>
      <c r="F874" s="18"/>
      <c r="G874" s="20" t="str">
        <f t="shared" si="170"/>
        <v/>
      </c>
      <c r="H874" s="18"/>
      <c r="I874" s="15" t="str">
        <f t="shared" si="171"/>
        <v/>
      </c>
      <c r="J874" s="19"/>
      <c r="K874" s="19"/>
      <c r="L874" s="20" t="str">
        <f t="shared" si="172"/>
        <v/>
      </c>
      <c r="M874" s="15" t="str">
        <f t="shared" si="173"/>
        <v/>
      </c>
      <c r="N874" s="113"/>
      <c r="O874" s="21"/>
      <c r="P874" s="21">
        <v>0</v>
      </c>
      <c r="Q874" s="22">
        <f t="shared" si="178"/>
        <v>0</v>
      </c>
      <c r="R874" s="22">
        <f t="shared" si="174"/>
        <v>0</v>
      </c>
      <c r="S874" s="39" t="str">
        <f t="shared" si="175"/>
        <v/>
      </c>
      <c r="T874" s="39" t="str">
        <f t="shared" si="176"/>
        <v/>
      </c>
      <c r="U874" s="39" t="str">
        <f t="shared" si="177"/>
        <v/>
      </c>
    </row>
    <row r="875" spans="2:21" ht="12.75" customHeight="1" x14ac:dyDescent="0.15">
      <c r="B875" s="15" t="str">
        <f t="shared" si="168"/>
        <v/>
      </c>
      <c r="C875" s="15" t="str">
        <f>IF(E875="","",INT((E875-SUM(MOD(DATE(YEAR(E875-MOD(E875-2,7)+3),1,2),{1E+99;7})*{1;-1})+5)/7))</f>
        <v/>
      </c>
      <c r="D875" s="16" t="str">
        <f t="shared" si="169"/>
        <v/>
      </c>
      <c r="E875" s="17"/>
      <c r="F875" s="18"/>
      <c r="G875" s="20" t="str">
        <f t="shared" si="170"/>
        <v/>
      </c>
      <c r="H875" s="18"/>
      <c r="I875" s="15" t="str">
        <f t="shared" si="171"/>
        <v/>
      </c>
      <c r="J875" s="19"/>
      <c r="K875" s="19"/>
      <c r="L875" s="20" t="str">
        <f t="shared" si="172"/>
        <v/>
      </c>
      <c r="M875" s="15" t="str">
        <f t="shared" si="173"/>
        <v/>
      </c>
      <c r="N875" s="113"/>
      <c r="O875" s="21"/>
      <c r="P875" s="21">
        <v>0</v>
      </c>
      <c r="Q875" s="22">
        <f t="shared" si="178"/>
        <v>0</v>
      </c>
      <c r="R875" s="22">
        <f t="shared" si="174"/>
        <v>0</v>
      </c>
      <c r="S875" s="39" t="str">
        <f t="shared" si="175"/>
        <v/>
      </c>
      <c r="T875" s="39" t="str">
        <f t="shared" si="176"/>
        <v/>
      </c>
      <c r="U875" s="39" t="str">
        <f t="shared" si="177"/>
        <v/>
      </c>
    </row>
    <row r="876" spans="2:21" ht="12.75" customHeight="1" x14ac:dyDescent="0.15">
      <c r="B876" s="15" t="str">
        <f t="shared" si="168"/>
        <v/>
      </c>
      <c r="C876" s="15" t="str">
        <f>IF(E876="","",INT((E876-SUM(MOD(DATE(YEAR(E876-MOD(E876-2,7)+3),1,2),{1E+99;7})*{1;-1})+5)/7))</f>
        <v/>
      </c>
      <c r="D876" s="16" t="str">
        <f t="shared" si="169"/>
        <v/>
      </c>
      <c r="E876" s="17"/>
      <c r="F876" s="18"/>
      <c r="G876" s="20" t="str">
        <f t="shared" si="170"/>
        <v/>
      </c>
      <c r="H876" s="18"/>
      <c r="I876" s="15" t="str">
        <f t="shared" si="171"/>
        <v/>
      </c>
      <c r="J876" s="19"/>
      <c r="K876" s="19"/>
      <c r="L876" s="20" t="str">
        <f t="shared" si="172"/>
        <v/>
      </c>
      <c r="M876" s="15" t="str">
        <f t="shared" si="173"/>
        <v/>
      </c>
      <c r="N876" s="113"/>
      <c r="O876" s="21"/>
      <c r="P876" s="21">
        <v>0</v>
      </c>
      <c r="Q876" s="22">
        <f t="shared" si="178"/>
        <v>0</v>
      </c>
      <c r="R876" s="22">
        <f t="shared" si="174"/>
        <v>0</v>
      </c>
      <c r="S876" s="39" t="str">
        <f t="shared" si="175"/>
        <v/>
      </c>
      <c r="T876" s="39" t="str">
        <f t="shared" si="176"/>
        <v/>
      </c>
      <c r="U876" s="39" t="str">
        <f t="shared" si="177"/>
        <v/>
      </c>
    </row>
    <row r="877" spans="2:21" ht="12.75" customHeight="1" x14ac:dyDescent="0.15">
      <c r="B877" s="15" t="str">
        <f t="shared" si="168"/>
        <v/>
      </c>
      <c r="C877" s="15" t="str">
        <f>IF(E877="","",INT((E877-SUM(MOD(DATE(YEAR(E877-MOD(E877-2,7)+3),1,2),{1E+99;7})*{1;-1})+5)/7))</f>
        <v/>
      </c>
      <c r="D877" s="16" t="str">
        <f t="shared" si="169"/>
        <v/>
      </c>
      <c r="E877" s="17"/>
      <c r="F877" s="18"/>
      <c r="G877" s="20" t="str">
        <f t="shared" si="170"/>
        <v/>
      </c>
      <c r="H877" s="18"/>
      <c r="I877" s="15" t="str">
        <f t="shared" si="171"/>
        <v/>
      </c>
      <c r="J877" s="19"/>
      <c r="K877" s="19"/>
      <c r="L877" s="20" t="str">
        <f t="shared" si="172"/>
        <v/>
      </c>
      <c r="M877" s="15" t="str">
        <f t="shared" si="173"/>
        <v/>
      </c>
      <c r="N877" s="113"/>
      <c r="O877" s="21"/>
      <c r="P877" s="21">
        <v>0</v>
      </c>
      <c r="Q877" s="22">
        <f t="shared" si="178"/>
        <v>0</v>
      </c>
      <c r="R877" s="22">
        <f t="shared" si="174"/>
        <v>0</v>
      </c>
      <c r="S877" s="39" t="str">
        <f t="shared" si="175"/>
        <v/>
      </c>
      <c r="T877" s="39" t="str">
        <f t="shared" si="176"/>
        <v/>
      </c>
      <c r="U877" s="39" t="str">
        <f t="shared" si="177"/>
        <v/>
      </c>
    </row>
    <row r="878" spans="2:21" ht="12.75" customHeight="1" x14ac:dyDescent="0.15">
      <c r="B878" s="15" t="str">
        <f t="shared" si="168"/>
        <v/>
      </c>
      <c r="C878" s="15" t="str">
        <f>IF(E878="","",INT((E878-SUM(MOD(DATE(YEAR(E878-MOD(E878-2,7)+3),1,2),{1E+99;7})*{1;-1})+5)/7))</f>
        <v/>
      </c>
      <c r="D878" s="16" t="str">
        <f t="shared" si="169"/>
        <v/>
      </c>
      <c r="E878" s="17"/>
      <c r="F878" s="18"/>
      <c r="G878" s="20" t="str">
        <f t="shared" si="170"/>
        <v/>
      </c>
      <c r="H878" s="18"/>
      <c r="I878" s="15" t="str">
        <f t="shared" si="171"/>
        <v/>
      </c>
      <c r="J878" s="19"/>
      <c r="K878" s="19"/>
      <c r="L878" s="20" t="str">
        <f t="shared" si="172"/>
        <v/>
      </c>
      <c r="M878" s="15" t="str">
        <f t="shared" si="173"/>
        <v/>
      </c>
      <c r="N878" s="113"/>
      <c r="O878" s="21"/>
      <c r="P878" s="21">
        <v>0</v>
      </c>
      <c r="Q878" s="22">
        <f t="shared" si="178"/>
        <v>0</v>
      </c>
      <c r="R878" s="22">
        <f t="shared" si="174"/>
        <v>0</v>
      </c>
      <c r="S878" s="39" t="str">
        <f t="shared" si="175"/>
        <v/>
      </c>
      <c r="T878" s="39" t="str">
        <f t="shared" si="176"/>
        <v/>
      </c>
      <c r="U878" s="39" t="str">
        <f t="shared" si="177"/>
        <v/>
      </c>
    </row>
    <row r="879" spans="2:21" ht="12.75" customHeight="1" x14ac:dyDescent="0.15">
      <c r="B879" s="15" t="str">
        <f t="shared" si="168"/>
        <v/>
      </c>
      <c r="C879" s="15" t="str">
        <f>IF(E879="","",INT((E879-SUM(MOD(DATE(YEAR(E879-MOD(E879-2,7)+3),1,2),{1E+99;7})*{1;-1})+5)/7))</f>
        <v/>
      </c>
      <c r="D879" s="16" t="str">
        <f t="shared" si="169"/>
        <v/>
      </c>
      <c r="E879" s="17"/>
      <c r="F879" s="18"/>
      <c r="G879" s="20" t="str">
        <f t="shared" si="170"/>
        <v/>
      </c>
      <c r="H879" s="18"/>
      <c r="I879" s="15" t="str">
        <f t="shared" si="171"/>
        <v/>
      </c>
      <c r="J879" s="19"/>
      <c r="K879" s="19"/>
      <c r="L879" s="20" t="str">
        <f t="shared" si="172"/>
        <v/>
      </c>
      <c r="M879" s="15" t="str">
        <f t="shared" si="173"/>
        <v/>
      </c>
      <c r="N879" s="113"/>
      <c r="O879" s="21"/>
      <c r="P879" s="21">
        <v>0</v>
      </c>
      <c r="Q879" s="22">
        <f t="shared" si="178"/>
        <v>0</v>
      </c>
      <c r="R879" s="22">
        <f t="shared" si="174"/>
        <v>0</v>
      </c>
      <c r="S879" s="39" t="str">
        <f t="shared" si="175"/>
        <v/>
      </c>
      <c r="T879" s="39" t="str">
        <f t="shared" si="176"/>
        <v/>
      </c>
      <c r="U879" s="39" t="str">
        <f t="shared" si="177"/>
        <v/>
      </c>
    </row>
    <row r="880" spans="2:21" ht="12.75" customHeight="1" x14ac:dyDescent="0.15">
      <c r="B880" s="15" t="str">
        <f t="shared" si="168"/>
        <v/>
      </c>
      <c r="C880" s="15" t="str">
        <f>IF(E880="","",INT((E880-SUM(MOD(DATE(YEAR(E880-MOD(E880-2,7)+3),1,2),{1E+99;7})*{1;-1})+5)/7))</f>
        <v/>
      </c>
      <c r="D880" s="16" t="str">
        <f t="shared" si="169"/>
        <v/>
      </c>
      <c r="E880" s="17"/>
      <c r="F880" s="18"/>
      <c r="G880" s="20" t="str">
        <f t="shared" si="170"/>
        <v/>
      </c>
      <c r="H880" s="18"/>
      <c r="I880" s="15" t="str">
        <f t="shared" si="171"/>
        <v/>
      </c>
      <c r="J880" s="19"/>
      <c r="K880" s="19"/>
      <c r="L880" s="20" t="str">
        <f t="shared" si="172"/>
        <v/>
      </c>
      <c r="M880" s="15" t="str">
        <f t="shared" si="173"/>
        <v/>
      </c>
      <c r="N880" s="113"/>
      <c r="O880" s="21"/>
      <c r="P880" s="21">
        <v>0</v>
      </c>
      <c r="Q880" s="22">
        <f t="shared" si="178"/>
        <v>0</v>
      </c>
      <c r="R880" s="22">
        <f t="shared" si="174"/>
        <v>0</v>
      </c>
      <c r="S880" s="39" t="str">
        <f t="shared" si="175"/>
        <v/>
      </c>
      <c r="T880" s="39" t="str">
        <f t="shared" si="176"/>
        <v/>
      </c>
      <c r="U880" s="39" t="str">
        <f t="shared" si="177"/>
        <v/>
      </c>
    </row>
    <row r="881" spans="2:21" ht="12.75" customHeight="1" x14ac:dyDescent="0.15">
      <c r="B881" s="15" t="str">
        <f t="shared" si="168"/>
        <v/>
      </c>
      <c r="C881" s="15" t="str">
        <f>IF(E881="","",INT((E881-SUM(MOD(DATE(YEAR(E881-MOD(E881-2,7)+3),1,2),{1E+99;7})*{1;-1})+5)/7))</f>
        <v/>
      </c>
      <c r="D881" s="16" t="str">
        <f t="shared" si="169"/>
        <v/>
      </c>
      <c r="E881" s="17"/>
      <c r="F881" s="18"/>
      <c r="G881" s="20" t="str">
        <f t="shared" si="170"/>
        <v/>
      </c>
      <c r="H881" s="18"/>
      <c r="I881" s="15" t="str">
        <f t="shared" si="171"/>
        <v/>
      </c>
      <c r="J881" s="19"/>
      <c r="K881" s="19"/>
      <c r="L881" s="20" t="str">
        <f t="shared" si="172"/>
        <v/>
      </c>
      <c r="M881" s="15" t="str">
        <f t="shared" si="173"/>
        <v/>
      </c>
      <c r="N881" s="113"/>
      <c r="O881" s="21"/>
      <c r="P881" s="21">
        <v>0</v>
      </c>
      <c r="Q881" s="22">
        <f t="shared" si="178"/>
        <v>0</v>
      </c>
      <c r="R881" s="22">
        <f t="shared" si="174"/>
        <v>0</v>
      </c>
      <c r="S881" s="39" t="str">
        <f t="shared" si="175"/>
        <v/>
      </c>
      <c r="T881" s="39" t="str">
        <f t="shared" si="176"/>
        <v/>
      </c>
      <c r="U881" s="39" t="str">
        <f t="shared" si="177"/>
        <v/>
      </c>
    </row>
    <row r="882" spans="2:21" ht="12.75" customHeight="1" x14ac:dyDescent="0.15">
      <c r="B882" s="15" t="str">
        <f t="shared" si="168"/>
        <v/>
      </c>
      <c r="C882" s="15" t="str">
        <f>IF(E882="","",INT((E882-SUM(MOD(DATE(YEAR(E882-MOD(E882-2,7)+3),1,2),{1E+99;7})*{1;-1})+5)/7))</f>
        <v/>
      </c>
      <c r="D882" s="16" t="str">
        <f t="shared" si="169"/>
        <v/>
      </c>
      <c r="E882" s="17"/>
      <c r="F882" s="18"/>
      <c r="G882" s="20" t="str">
        <f t="shared" si="170"/>
        <v/>
      </c>
      <c r="H882" s="18"/>
      <c r="I882" s="15" t="str">
        <f t="shared" si="171"/>
        <v/>
      </c>
      <c r="J882" s="19"/>
      <c r="K882" s="19"/>
      <c r="L882" s="20" t="str">
        <f t="shared" si="172"/>
        <v/>
      </c>
      <c r="M882" s="15" t="str">
        <f t="shared" si="173"/>
        <v/>
      </c>
      <c r="N882" s="113"/>
      <c r="O882" s="21"/>
      <c r="P882" s="21">
        <v>0</v>
      </c>
      <c r="Q882" s="22">
        <f t="shared" si="178"/>
        <v>0</v>
      </c>
      <c r="R882" s="22">
        <f t="shared" si="174"/>
        <v>0</v>
      </c>
      <c r="S882" s="39" t="str">
        <f t="shared" si="175"/>
        <v/>
      </c>
      <c r="T882" s="39" t="str">
        <f t="shared" si="176"/>
        <v/>
      </c>
      <c r="U882" s="39" t="str">
        <f t="shared" si="177"/>
        <v/>
      </c>
    </row>
    <row r="883" spans="2:21" ht="12.75" customHeight="1" x14ac:dyDescent="0.15">
      <c r="B883" s="15" t="str">
        <f t="shared" si="168"/>
        <v/>
      </c>
      <c r="C883" s="15" t="str">
        <f>IF(E883="","",INT((E883-SUM(MOD(DATE(YEAR(E883-MOD(E883-2,7)+3),1,2),{1E+99;7})*{1;-1})+5)/7))</f>
        <v/>
      </c>
      <c r="D883" s="16" t="str">
        <f t="shared" si="169"/>
        <v/>
      </c>
      <c r="E883" s="17"/>
      <c r="F883" s="18"/>
      <c r="G883" s="20" t="str">
        <f t="shared" si="170"/>
        <v/>
      </c>
      <c r="H883" s="18"/>
      <c r="I883" s="15" t="str">
        <f t="shared" si="171"/>
        <v/>
      </c>
      <c r="J883" s="19"/>
      <c r="K883" s="19"/>
      <c r="L883" s="20" t="str">
        <f t="shared" si="172"/>
        <v/>
      </c>
      <c r="M883" s="15" t="str">
        <f t="shared" si="173"/>
        <v/>
      </c>
      <c r="N883" s="113"/>
      <c r="O883" s="21"/>
      <c r="P883" s="21">
        <v>0</v>
      </c>
      <c r="Q883" s="22">
        <f t="shared" si="178"/>
        <v>0</v>
      </c>
      <c r="R883" s="22">
        <f t="shared" si="174"/>
        <v>0</v>
      </c>
      <c r="S883" s="39" t="str">
        <f t="shared" si="175"/>
        <v/>
      </c>
      <c r="T883" s="39" t="str">
        <f t="shared" si="176"/>
        <v/>
      </c>
      <c r="U883" s="39" t="str">
        <f t="shared" si="177"/>
        <v/>
      </c>
    </row>
    <row r="884" spans="2:21" ht="12.75" customHeight="1" x14ac:dyDescent="0.15">
      <c r="B884" s="15" t="str">
        <f t="shared" si="168"/>
        <v/>
      </c>
      <c r="C884" s="15" t="str">
        <f>IF(E884="","",INT((E884-SUM(MOD(DATE(YEAR(E884-MOD(E884-2,7)+3),1,2),{1E+99;7})*{1;-1})+5)/7))</f>
        <v/>
      </c>
      <c r="D884" s="16" t="str">
        <f t="shared" si="169"/>
        <v/>
      </c>
      <c r="E884" s="17"/>
      <c r="F884" s="18"/>
      <c r="G884" s="20" t="str">
        <f t="shared" si="170"/>
        <v/>
      </c>
      <c r="H884" s="18"/>
      <c r="I884" s="15" t="str">
        <f t="shared" si="171"/>
        <v/>
      </c>
      <c r="J884" s="19"/>
      <c r="K884" s="19"/>
      <c r="L884" s="20" t="str">
        <f t="shared" si="172"/>
        <v/>
      </c>
      <c r="M884" s="15" t="str">
        <f t="shared" si="173"/>
        <v/>
      </c>
      <c r="N884" s="113"/>
      <c r="O884" s="21"/>
      <c r="P884" s="21">
        <v>0</v>
      </c>
      <c r="Q884" s="22">
        <f t="shared" si="178"/>
        <v>0</v>
      </c>
      <c r="R884" s="22">
        <f t="shared" si="174"/>
        <v>0</v>
      </c>
      <c r="S884" s="39" t="str">
        <f t="shared" si="175"/>
        <v/>
      </c>
      <c r="T884" s="39" t="str">
        <f t="shared" si="176"/>
        <v/>
      </c>
      <c r="U884" s="39" t="str">
        <f t="shared" si="177"/>
        <v/>
      </c>
    </row>
    <row r="885" spans="2:21" ht="12.75" customHeight="1" x14ac:dyDescent="0.15">
      <c r="B885" s="15" t="str">
        <f t="shared" si="168"/>
        <v/>
      </c>
      <c r="C885" s="15" t="str">
        <f>IF(E885="","",INT((E885-SUM(MOD(DATE(YEAR(E885-MOD(E885-2,7)+3),1,2),{1E+99;7})*{1;-1})+5)/7))</f>
        <v/>
      </c>
      <c r="D885" s="16" t="str">
        <f t="shared" si="169"/>
        <v/>
      </c>
      <c r="E885" s="17"/>
      <c r="F885" s="18"/>
      <c r="G885" s="20" t="str">
        <f t="shared" si="170"/>
        <v/>
      </c>
      <c r="H885" s="18"/>
      <c r="I885" s="15" t="str">
        <f t="shared" si="171"/>
        <v/>
      </c>
      <c r="J885" s="19"/>
      <c r="K885" s="19"/>
      <c r="L885" s="20" t="str">
        <f t="shared" si="172"/>
        <v/>
      </c>
      <c r="M885" s="15" t="str">
        <f t="shared" si="173"/>
        <v/>
      </c>
      <c r="N885" s="113"/>
      <c r="O885" s="21"/>
      <c r="P885" s="21">
        <v>0</v>
      </c>
      <c r="Q885" s="22">
        <f t="shared" si="178"/>
        <v>0</v>
      </c>
      <c r="R885" s="22">
        <f t="shared" si="174"/>
        <v>0</v>
      </c>
      <c r="S885" s="39" t="str">
        <f t="shared" si="175"/>
        <v/>
      </c>
      <c r="T885" s="39" t="str">
        <f t="shared" si="176"/>
        <v/>
      </c>
      <c r="U885" s="39" t="str">
        <f t="shared" si="177"/>
        <v/>
      </c>
    </row>
    <row r="886" spans="2:21" ht="12.75" customHeight="1" x14ac:dyDescent="0.15">
      <c r="B886" s="15" t="str">
        <f t="shared" si="168"/>
        <v/>
      </c>
      <c r="C886" s="15" t="str">
        <f>IF(E886="","",INT((E886-SUM(MOD(DATE(YEAR(E886-MOD(E886-2,7)+3),1,2),{1E+99;7})*{1;-1})+5)/7))</f>
        <v/>
      </c>
      <c r="D886" s="16" t="str">
        <f t="shared" si="169"/>
        <v/>
      </c>
      <c r="E886" s="17"/>
      <c r="F886" s="18"/>
      <c r="G886" s="20" t="str">
        <f t="shared" si="170"/>
        <v/>
      </c>
      <c r="H886" s="18"/>
      <c r="I886" s="15" t="str">
        <f t="shared" si="171"/>
        <v/>
      </c>
      <c r="J886" s="19"/>
      <c r="K886" s="19"/>
      <c r="L886" s="20" t="str">
        <f t="shared" si="172"/>
        <v/>
      </c>
      <c r="M886" s="15" t="str">
        <f t="shared" si="173"/>
        <v/>
      </c>
      <c r="N886" s="113"/>
      <c r="O886" s="21"/>
      <c r="P886" s="21">
        <v>0</v>
      </c>
      <c r="Q886" s="22">
        <f t="shared" si="178"/>
        <v>0</v>
      </c>
      <c r="R886" s="22">
        <f t="shared" si="174"/>
        <v>0</v>
      </c>
      <c r="S886" s="39" t="str">
        <f t="shared" si="175"/>
        <v/>
      </c>
      <c r="T886" s="39" t="str">
        <f t="shared" si="176"/>
        <v/>
      </c>
      <c r="U886" s="39" t="str">
        <f t="shared" si="177"/>
        <v/>
      </c>
    </row>
    <row r="887" spans="2:21" ht="12.75" customHeight="1" x14ac:dyDescent="0.15">
      <c r="B887" s="15" t="str">
        <f t="shared" si="168"/>
        <v/>
      </c>
      <c r="C887" s="15" t="str">
        <f>IF(E887="","",INT((E887-SUM(MOD(DATE(YEAR(E887-MOD(E887-2,7)+3),1,2),{1E+99;7})*{1;-1})+5)/7))</f>
        <v/>
      </c>
      <c r="D887" s="16" t="str">
        <f t="shared" si="169"/>
        <v/>
      </c>
      <c r="E887" s="17"/>
      <c r="F887" s="18"/>
      <c r="G887" s="20" t="str">
        <f t="shared" si="170"/>
        <v/>
      </c>
      <c r="H887" s="18"/>
      <c r="I887" s="15" t="str">
        <f t="shared" si="171"/>
        <v/>
      </c>
      <c r="J887" s="19"/>
      <c r="K887" s="19"/>
      <c r="L887" s="20" t="str">
        <f t="shared" si="172"/>
        <v/>
      </c>
      <c r="M887" s="15" t="str">
        <f t="shared" si="173"/>
        <v/>
      </c>
      <c r="N887" s="113"/>
      <c r="O887" s="21"/>
      <c r="P887" s="21">
        <v>0</v>
      </c>
      <c r="Q887" s="22">
        <f t="shared" si="178"/>
        <v>0</v>
      </c>
      <c r="R887" s="22">
        <f t="shared" si="174"/>
        <v>0</v>
      </c>
      <c r="S887" s="39" t="str">
        <f t="shared" si="175"/>
        <v/>
      </c>
      <c r="T887" s="39" t="str">
        <f t="shared" si="176"/>
        <v/>
      </c>
      <c r="U887" s="39" t="str">
        <f t="shared" si="177"/>
        <v/>
      </c>
    </row>
    <row r="888" spans="2:21" ht="12.75" customHeight="1" x14ac:dyDescent="0.15">
      <c r="B888" s="15" t="str">
        <f t="shared" si="168"/>
        <v/>
      </c>
      <c r="C888" s="15" t="str">
        <f>IF(E888="","",INT((E888-SUM(MOD(DATE(YEAR(E888-MOD(E888-2,7)+3),1,2),{1E+99;7})*{1;-1})+5)/7))</f>
        <v/>
      </c>
      <c r="D888" s="16" t="str">
        <f t="shared" si="169"/>
        <v/>
      </c>
      <c r="E888" s="17"/>
      <c r="F888" s="18"/>
      <c r="G888" s="20" t="str">
        <f t="shared" si="170"/>
        <v/>
      </c>
      <c r="H888" s="18"/>
      <c r="I888" s="15" t="str">
        <f t="shared" si="171"/>
        <v/>
      </c>
      <c r="J888" s="19"/>
      <c r="K888" s="19"/>
      <c r="L888" s="20" t="str">
        <f t="shared" si="172"/>
        <v/>
      </c>
      <c r="M888" s="15" t="str">
        <f t="shared" si="173"/>
        <v/>
      </c>
      <c r="N888" s="113"/>
      <c r="O888" s="21"/>
      <c r="P888" s="21">
        <v>0</v>
      </c>
      <c r="Q888" s="22">
        <f t="shared" si="178"/>
        <v>0</v>
      </c>
      <c r="R888" s="22">
        <f t="shared" si="174"/>
        <v>0</v>
      </c>
      <c r="S888" s="39" t="str">
        <f t="shared" si="175"/>
        <v/>
      </c>
      <c r="T888" s="39" t="str">
        <f t="shared" si="176"/>
        <v/>
      </c>
      <c r="U888" s="39" t="str">
        <f t="shared" si="177"/>
        <v/>
      </c>
    </row>
    <row r="889" spans="2:21" ht="12.75" customHeight="1" x14ac:dyDescent="0.15">
      <c r="B889" s="15" t="str">
        <f t="shared" si="168"/>
        <v/>
      </c>
      <c r="C889" s="15" t="str">
        <f>IF(E889="","",INT((E889-SUM(MOD(DATE(YEAR(E889-MOD(E889-2,7)+3),1,2),{1E+99;7})*{1;-1})+5)/7))</f>
        <v/>
      </c>
      <c r="D889" s="16" t="str">
        <f t="shared" si="169"/>
        <v/>
      </c>
      <c r="E889" s="17"/>
      <c r="F889" s="18"/>
      <c r="G889" s="20" t="str">
        <f t="shared" si="170"/>
        <v/>
      </c>
      <c r="H889" s="18"/>
      <c r="I889" s="15" t="str">
        <f t="shared" si="171"/>
        <v/>
      </c>
      <c r="J889" s="19"/>
      <c r="K889" s="19"/>
      <c r="L889" s="20" t="str">
        <f t="shared" si="172"/>
        <v/>
      </c>
      <c r="M889" s="15" t="str">
        <f t="shared" si="173"/>
        <v/>
      </c>
      <c r="N889" s="113"/>
      <c r="O889" s="21"/>
      <c r="P889" s="21">
        <v>0</v>
      </c>
      <c r="Q889" s="22">
        <f t="shared" si="178"/>
        <v>0</v>
      </c>
      <c r="R889" s="22">
        <f t="shared" si="174"/>
        <v>0</v>
      </c>
      <c r="S889" s="39" t="str">
        <f t="shared" si="175"/>
        <v/>
      </c>
      <c r="T889" s="39" t="str">
        <f t="shared" si="176"/>
        <v/>
      </c>
      <c r="U889" s="39" t="str">
        <f t="shared" si="177"/>
        <v/>
      </c>
    </row>
    <row r="890" spans="2:21" ht="12.75" customHeight="1" x14ac:dyDescent="0.15">
      <c r="B890" s="15" t="str">
        <f t="shared" si="168"/>
        <v/>
      </c>
      <c r="C890" s="15" t="str">
        <f>IF(E890="","",INT((E890-SUM(MOD(DATE(YEAR(E890-MOD(E890-2,7)+3),1,2),{1E+99;7})*{1;-1})+5)/7))</f>
        <v/>
      </c>
      <c r="D890" s="16" t="str">
        <f t="shared" si="169"/>
        <v/>
      </c>
      <c r="E890" s="17"/>
      <c r="F890" s="18"/>
      <c r="G890" s="20" t="str">
        <f t="shared" si="170"/>
        <v/>
      </c>
      <c r="H890" s="18"/>
      <c r="I890" s="15" t="str">
        <f t="shared" si="171"/>
        <v/>
      </c>
      <c r="J890" s="19"/>
      <c r="K890" s="19"/>
      <c r="L890" s="20" t="str">
        <f t="shared" si="172"/>
        <v/>
      </c>
      <c r="M890" s="15" t="str">
        <f t="shared" si="173"/>
        <v/>
      </c>
      <c r="N890" s="113"/>
      <c r="O890" s="21"/>
      <c r="P890" s="21">
        <v>0</v>
      </c>
      <c r="Q890" s="22">
        <f t="shared" si="178"/>
        <v>0</v>
      </c>
      <c r="R890" s="22">
        <f t="shared" si="174"/>
        <v>0</v>
      </c>
      <c r="S890" s="39" t="str">
        <f t="shared" si="175"/>
        <v/>
      </c>
      <c r="T890" s="39" t="str">
        <f t="shared" si="176"/>
        <v/>
      </c>
      <c r="U890" s="39" t="str">
        <f t="shared" si="177"/>
        <v/>
      </c>
    </row>
    <row r="891" spans="2:21" ht="12.75" customHeight="1" x14ac:dyDescent="0.15">
      <c r="B891" s="15" t="str">
        <f t="shared" si="168"/>
        <v/>
      </c>
      <c r="C891" s="15" t="str">
        <f>IF(E891="","",INT((E891-SUM(MOD(DATE(YEAR(E891-MOD(E891-2,7)+3),1,2),{1E+99;7})*{1;-1})+5)/7))</f>
        <v/>
      </c>
      <c r="D891" s="16" t="str">
        <f t="shared" si="169"/>
        <v/>
      </c>
      <c r="E891" s="17"/>
      <c r="F891" s="18"/>
      <c r="G891" s="20" t="str">
        <f t="shared" si="170"/>
        <v/>
      </c>
      <c r="H891" s="18"/>
      <c r="I891" s="15" t="str">
        <f t="shared" si="171"/>
        <v/>
      </c>
      <c r="J891" s="19"/>
      <c r="K891" s="19"/>
      <c r="L891" s="20" t="str">
        <f t="shared" si="172"/>
        <v/>
      </c>
      <c r="M891" s="15" t="str">
        <f t="shared" si="173"/>
        <v/>
      </c>
      <c r="N891" s="113"/>
      <c r="O891" s="21"/>
      <c r="P891" s="21">
        <v>0</v>
      </c>
      <c r="Q891" s="22">
        <f t="shared" si="178"/>
        <v>0</v>
      </c>
      <c r="R891" s="22">
        <f t="shared" si="174"/>
        <v>0</v>
      </c>
      <c r="S891" s="39" t="str">
        <f t="shared" si="175"/>
        <v/>
      </c>
      <c r="T891" s="39" t="str">
        <f t="shared" si="176"/>
        <v/>
      </c>
      <c r="U891" s="39" t="str">
        <f t="shared" si="177"/>
        <v/>
      </c>
    </row>
    <row r="892" spans="2:21" ht="12.75" customHeight="1" x14ac:dyDescent="0.15">
      <c r="B892" s="15" t="str">
        <f t="shared" si="168"/>
        <v/>
      </c>
      <c r="C892" s="15" t="str">
        <f>IF(E892="","",INT((E892-SUM(MOD(DATE(YEAR(E892-MOD(E892-2,7)+3),1,2),{1E+99;7})*{1;-1})+5)/7))</f>
        <v/>
      </c>
      <c r="D892" s="16" t="str">
        <f t="shared" si="169"/>
        <v/>
      </c>
      <c r="E892" s="17"/>
      <c r="F892" s="18"/>
      <c r="G892" s="20" t="str">
        <f t="shared" si="170"/>
        <v/>
      </c>
      <c r="H892" s="18"/>
      <c r="I892" s="15" t="str">
        <f t="shared" si="171"/>
        <v/>
      </c>
      <c r="J892" s="19"/>
      <c r="K892" s="19"/>
      <c r="L892" s="20" t="str">
        <f t="shared" si="172"/>
        <v/>
      </c>
      <c r="M892" s="15" t="str">
        <f t="shared" si="173"/>
        <v/>
      </c>
      <c r="N892" s="113"/>
      <c r="O892" s="21"/>
      <c r="P892" s="21">
        <v>0</v>
      </c>
      <c r="Q892" s="22">
        <f t="shared" si="178"/>
        <v>0</v>
      </c>
      <c r="R892" s="22">
        <f t="shared" si="174"/>
        <v>0</v>
      </c>
      <c r="S892" s="39" t="str">
        <f t="shared" si="175"/>
        <v/>
      </c>
      <c r="T892" s="39" t="str">
        <f t="shared" si="176"/>
        <v/>
      </c>
      <c r="U892" s="39" t="str">
        <f t="shared" si="177"/>
        <v/>
      </c>
    </row>
    <row r="893" spans="2:21" ht="12.75" customHeight="1" x14ac:dyDescent="0.15">
      <c r="B893" s="15" t="str">
        <f t="shared" si="168"/>
        <v/>
      </c>
      <c r="C893" s="15" t="str">
        <f>IF(E893="","",INT((E893-SUM(MOD(DATE(YEAR(E893-MOD(E893-2,7)+3),1,2),{1E+99;7})*{1;-1})+5)/7))</f>
        <v/>
      </c>
      <c r="D893" s="16" t="str">
        <f t="shared" si="169"/>
        <v/>
      </c>
      <c r="E893" s="17"/>
      <c r="F893" s="18"/>
      <c r="G893" s="20" t="str">
        <f t="shared" si="170"/>
        <v/>
      </c>
      <c r="H893" s="18"/>
      <c r="I893" s="15" t="str">
        <f t="shared" si="171"/>
        <v/>
      </c>
      <c r="J893" s="19"/>
      <c r="K893" s="19"/>
      <c r="L893" s="20" t="str">
        <f t="shared" si="172"/>
        <v/>
      </c>
      <c r="M893" s="15" t="str">
        <f t="shared" si="173"/>
        <v/>
      </c>
      <c r="N893" s="113"/>
      <c r="O893" s="21"/>
      <c r="P893" s="21">
        <v>0</v>
      </c>
      <c r="Q893" s="22">
        <f t="shared" si="178"/>
        <v>0</v>
      </c>
      <c r="R893" s="22">
        <f t="shared" si="174"/>
        <v>0</v>
      </c>
      <c r="S893" s="39" t="str">
        <f t="shared" si="175"/>
        <v/>
      </c>
      <c r="T893" s="39" t="str">
        <f t="shared" si="176"/>
        <v/>
      </c>
      <c r="U893" s="39" t="str">
        <f t="shared" si="177"/>
        <v/>
      </c>
    </row>
    <row r="894" spans="2:21" ht="12.75" customHeight="1" x14ac:dyDescent="0.15">
      <c r="B894" s="15" t="str">
        <f t="shared" si="168"/>
        <v/>
      </c>
      <c r="C894" s="15" t="str">
        <f>IF(E894="","",INT((E894-SUM(MOD(DATE(YEAR(E894-MOD(E894-2,7)+3),1,2),{1E+99;7})*{1;-1})+5)/7))</f>
        <v/>
      </c>
      <c r="D894" s="16" t="str">
        <f t="shared" si="169"/>
        <v/>
      </c>
      <c r="E894" s="17"/>
      <c r="F894" s="18"/>
      <c r="G894" s="20" t="str">
        <f t="shared" si="170"/>
        <v/>
      </c>
      <c r="H894" s="18"/>
      <c r="I894" s="15" t="str">
        <f t="shared" si="171"/>
        <v/>
      </c>
      <c r="J894" s="19"/>
      <c r="K894" s="19"/>
      <c r="L894" s="20" t="str">
        <f t="shared" si="172"/>
        <v/>
      </c>
      <c r="M894" s="15" t="str">
        <f t="shared" si="173"/>
        <v/>
      </c>
      <c r="N894" s="113"/>
      <c r="O894" s="21"/>
      <c r="P894" s="21">
        <v>0</v>
      </c>
      <c r="Q894" s="22">
        <f t="shared" si="178"/>
        <v>0</v>
      </c>
      <c r="R894" s="22">
        <f t="shared" si="174"/>
        <v>0</v>
      </c>
      <c r="S894" s="39" t="str">
        <f t="shared" si="175"/>
        <v/>
      </c>
      <c r="T894" s="39" t="str">
        <f t="shared" si="176"/>
        <v/>
      </c>
      <c r="U894" s="39" t="str">
        <f t="shared" si="177"/>
        <v/>
      </c>
    </row>
    <row r="895" spans="2:21" ht="12.75" customHeight="1" x14ac:dyDescent="0.15">
      <c r="B895" s="15" t="str">
        <f t="shared" si="168"/>
        <v/>
      </c>
      <c r="C895" s="15" t="str">
        <f>IF(E895="","",INT((E895-SUM(MOD(DATE(YEAR(E895-MOD(E895-2,7)+3),1,2),{1E+99;7})*{1;-1})+5)/7))</f>
        <v/>
      </c>
      <c r="D895" s="16" t="str">
        <f t="shared" si="169"/>
        <v/>
      </c>
      <c r="E895" s="17"/>
      <c r="F895" s="18"/>
      <c r="G895" s="20" t="str">
        <f t="shared" si="170"/>
        <v/>
      </c>
      <c r="H895" s="18"/>
      <c r="I895" s="15" t="str">
        <f t="shared" si="171"/>
        <v/>
      </c>
      <c r="J895" s="19"/>
      <c r="K895" s="19"/>
      <c r="L895" s="20" t="str">
        <f t="shared" si="172"/>
        <v/>
      </c>
      <c r="M895" s="15" t="str">
        <f t="shared" si="173"/>
        <v/>
      </c>
      <c r="N895" s="113"/>
      <c r="O895" s="21"/>
      <c r="P895" s="21">
        <v>0</v>
      </c>
      <c r="Q895" s="22">
        <f t="shared" si="178"/>
        <v>0</v>
      </c>
      <c r="R895" s="22">
        <f t="shared" si="174"/>
        <v>0</v>
      </c>
      <c r="S895" s="39" t="str">
        <f t="shared" si="175"/>
        <v/>
      </c>
      <c r="T895" s="39" t="str">
        <f t="shared" si="176"/>
        <v/>
      </c>
      <c r="U895" s="39" t="str">
        <f t="shared" si="177"/>
        <v/>
      </c>
    </row>
    <row r="896" spans="2:21" ht="12.75" customHeight="1" x14ac:dyDescent="0.15">
      <c r="B896" s="15" t="str">
        <f t="shared" si="168"/>
        <v/>
      </c>
      <c r="C896" s="15" t="str">
        <f>IF(E896="","",INT((E896-SUM(MOD(DATE(YEAR(E896-MOD(E896-2,7)+3),1,2),{1E+99;7})*{1;-1})+5)/7))</f>
        <v/>
      </c>
      <c r="D896" s="16" t="str">
        <f t="shared" si="169"/>
        <v/>
      </c>
      <c r="E896" s="17"/>
      <c r="F896" s="18"/>
      <c r="G896" s="20" t="str">
        <f t="shared" si="170"/>
        <v/>
      </c>
      <c r="H896" s="18"/>
      <c r="I896" s="15" t="str">
        <f t="shared" si="171"/>
        <v/>
      </c>
      <c r="J896" s="19"/>
      <c r="K896" s="19"/>
      <c r="L896" s="20" t="str">
        <f t="shared" si="172"/>
        <v/>
      </c>
      <c r="M896" s="15" t="str">
        <f t="shared" si="173"/>
        <v/>
      </c>
      <c r="N896" s="113"/>
      <c r="O896" s="21"/>
      <c r="P896" s="21">
        <v>0</v>
      </c>
      <c r="Q896" s="22">
        <f t="shared" si="178"/>
        <v>0</v>
      </c>
      <c r="R896" s="22">
        <f t="shared" si="174"/>
        <v>0</v>
      </c>
      <c r="S896" s="39" t="str">
        <f t="shared" si="175"/>
        <v/>
      </c>
      <c r="T896" s="39" t="str">
        <f t="shared" si="176"/>
        <v/>
      </c>
      <c r="U896" s="39" t="str">
        <f t="shared" si="177"/>
        <v/>
      </c>
    </row>
    <row r="897" spans="2:21" ht="12.75" customHeight="1" x14ac:dyDescent="0.15">
      <c r="B897" s="15" t="str">
        <f t="shared" si="168"/>
        <v/>
      </c>
      <c r="C897" s="15" t="str">
        <f>IF(E897="","",INT((E897-SUM(MOD(DATE(YEAR(E897-MOD(E897-2,7)+3),1,2),{1E+99;7})*{1;-1})+5)/7))</f>
        <v/>
      </c>
      <c r="D897" s="16" t="str">
        <f t="shared" si="169"/>
        <v/>
      </c>
      <c r="E897" s="17"/>
      <c r="F897" s="18"/>
      <c r="G897" s="20" t="str">
        <f t="shared" si="170"/>
        <v/>
      </c>
      <c r="H897" s="18"/>
      <c r="I897" s="15" t="str">
        <f t="shared" si="171"/>
        <v/>
      </c>
      <c r="J897" s="19"/>
      <c r="K897" s="19"/>
      <c r="L897" s="20" t="str">
        <f t="shared" si="172"/>
        <v/>
      </c>
      <c r="M897" s="15" t="str">
        <f t="shared" si="173"/>
        <v/>
      </c>
      <c r="N897" s="113"/>
      <c r="O897" s="21"/>
      <c r="P897" s="21">
        <v>0</v>
      </c>
      <c r="Q897" s="22">
        <f t="shared" si="178"/>
        <v>0</v>
      </c>
      <c r="R897" s="22">
        <f t="shared" si="174"/>
        <v>0</v>
      </c>
      <c r="S897" s="39" t="str">
        <f t="shared" si="175"/>
        <v/>
      </c>
      <c r="T897" s="39" t="str">
        <f t="shared" si="176"/>
        <v/>
      </c>
      <c r="U897" s="39" t="str">
        <f t="shared" si="177"/>
        <v/>
      </c>
    </row>
    <row r="898" spans="2:21" ht="12.75" customHeight="1" x14ac:dyDescent="0.15">
      <c r="B898" s="15" t="str">
        <f t="shared" si="168"/>
        <v/>
      </c>
      <c r="C898" s="15" t="str">
        <f>IF(E898="","",INT((E898-SUM(MOD(DATE(YEAR(E898-MOD(E898-2,7)+3),1,2),{1E+99;7})*{1;-1})+5)/7))</f>
        <v/>
      </c>
      <c r="D898" s="16" t="str">
        <f t="shared" si="169"/>
        <v/>
      </c>
      <c r="E898" s="17"/>
      <c r="F898" s="18"/>
      <c r="G898" s="20" t="str">
        <f t="shared" si="170"/>
        <v/>
      </c>
      <c r="H898" s="18"/>
      <c r="I898" s="15" t="str">
        <f t="shared" si="171"/>
        <v/>
      </c>
      <c r="J898" s="19"/>
      <c r="K898" s="19"/>
      <c r="L898" s="20" t="str">
        <f t="shared" si="172"/>
        <v/>
      </c>
      <c r="M898" s="15" t="str">
        <f t="shared" si="173"/>
        <v/>
      </c>
      <c r="N898" s="113"/>
      <c r="O898" s="21"/>
      <c r="P898" s="21">
        <v>0</v>
      </c>
      <c r="Q898" s="22">
        <f t="shared" si="178"/>
        <v>0</v>
      </c>
      <c r="R898" s="22">
        <f t="shared" si="174"/>
        <v>0</v>
      </c>
      <c r="S898" s="39" t="str">
        <f t="shared" si="175"/>
        <v/>
      </c>
      <c r="T898" s="39" t="str">
        <f t="shared" si="176"/>
        <v/>
      </c>
      <c r="U898" s="39" t="str">
        <f t="shared" si="177"/>
        <v/>
      </c>
    </row>
    <row r="899" spans="2:21" ht="12.75" customHeight="1" x14ac:dyDescent="0.15">
      <c r="B899" s="15" t="str">
        <f t="shared" si="168"/>
        <v/>
      </c>
      <c r="C899" s="15" t="str">
        <f>IF(E899="","",INT((E899-SUM(MOD(DATE(YEAR(E899-MOD(E899-2,7)+3),1,2),{1E+99;7})*{1;-1})+5)/7))</f>
        <v/>
      </c>
      <c r="D899" s="16" t="str">
        <f t="shared" si="169"/>
        <v/>
      </c>
      <c r="E899" s="17"/>
      <c r="F899" s="18"/>
      <c r="G899" s="20" t="str">
        <f t="shared" si="170"/>
        <v/>
      </c>
      <c r="H899" s="18"/>
      <c r="I899" s="15" t="str">
        <f t="shared" si="171"/>
        <v/>
      </c>
      <c r="J899" s="19"/>
      <c r="K899" s="19"/>
      <c r="L899" s="20" t="str">
        <f t="shared" si="172"/>
        <v/>
      </c>
      <c r="M899" s="15" t="str">
        <f t="shared" si="173"/>
        <v/>
      </c>
      <c r="N899" s="113"/>
      <c r="O899" s="21"/>
      <c r="P899" s="21">
        <v>0</v>
      </c>
      <c r="Q899" s="22">
        <f t="shared" si="178"/>
        <v>0</v>
      </c>
      <c r="R899" s="22">
        <f t="shared" si="174"/>
        <v>0</v>
      </c>
      <c r="S899" s="39" t="str">
        <f t="shared" si="175"/>
        <v/>
      </c>
      <c r="T899" s="39" t="str">
        <f t="shared" si="176"/>
        <v/>
      </c>
      <c r="U899" s="39" t="str">
        <f t="shared" si="177"/>
        <v/>
      </c>
    </row>
    <row r="900" spans="2:21" ht="12.75" customHeight="1" x14ac:dyDescent="0.15">
      <c r="B900" s="15" t="str">
        <f t="shared" si="168"/>
        <v/>
      </c>
      <c r="C900" s="15" t="str">
        <f>IF(E900="","",INT((E900-SUM(MOD(DATE(YEAR(E900-MOD(E900-2,7)+3),1,2),{1E+99;7})*{1;-1})+5)/7))</f>
        <v/>
      </c>
      <c r="D900" s="16" t="str">
        <f t="shared" si="169"/>
        <v/>
      </c>
      <c r="E900" s="17"/>
      <c r="F900" s="18"/>
      <c r="G900" s="20" t="str">
        <f t="shared" si="170"/>
        <v/>
      </c>
      <c r="H900" s="18"/>
      <c r="I900" s="15" t="str">
        <f t="shared" si="171"/>
        <v/>
      </c>
      <c r="J900" s="19"/>
      <c r="K900" s="19"/>
      <c r="L900" s="20" t="str">
        <f t="shared" si="172"/>
        <v/>
      </c>
      <c r="M900" s="15" t="str">
        <f t="shared" si="173"/>
        <v/>
      </c>
      <c r="N900" s="113"/>
      <c r="O900" s="21"/>
      <c r="P900" s="21">
        <v>0</v>
      </c>
      <c r="Q900" s="22">
        <f t="shared" si="178"/>
        <v>0</v>
      </c>
      <c r="R900" s="22">
        <f t="shared" si="174"/>
        <v>0</v>
      </c>
      <c r="S900" s="39" t="str">
        <f t="shared" si="175"/>
        <v/>
      </c>
      <c r="T900" s="39" t="str">
        <f t="shared" si="176"/>
        <v/>
      </c>
      <c r="U900" s="39" t="str">
        <f t="shared" si="177"/>
        <v/>
      </c>
    </row>
    <row r="901" spans="2:21" ht="12.75" customHeight="1" x14ac:dyDescent="0.15">
      <c r="B901" s="15" t="str">
        <f t="shared" si="168"/>
        <v/>
      </c>
      <c r="C901" s="15" t="str">
        <f>IF(E901="","",INT((E901-SUM(MOD(DATE(YEAR(E901-MOD(E901-2,7)+3),1,2),{1E+99;7})*{1;-1})+5)/7))</f>
        <v/>
      </c>
      <c r="D901" s="16" t="str">
        <f t="shared" si="169"/>
        <v/>
      </c>
      <c r="E901" s="17"/>
      <c r="F901" s="18"/>
      <c r="G901" s="20" t="str">
        <f t="shared" si="170"/>
        <v/>
      </c>
      <c r="H901" s="18"/>
      <c r="I901" s="15" t="str">
        <f t="shared" si="171"/>
        <v/>
      </c>
      <c r="J901" s="19"/>
      <c r="K901" s="19"/>
      <c r="L901" s="20" t="str">
        <f t="shared" si="172"/>
        <v/>
      </c>
      <c r="M901" s="15" t="str">
        <f t="shared" si="173"/>
        <v/>
      </c>
      <c r="N901" s="113"/>
      <c r="O901" s="21"/>
      <c r="P901" s="21">
        <v>0</v>
      </c>
      <c r="Q901" s="22">
        <f t="shared" si="178"/>
        <v>0</v>
      </c>
      <c r="R901" s="22">
        <f t="shared" si="174"/>
        <v>0</v>
      </c>
      <c r="S901" s="39" t="str">
        <f t="shared" si="175"/>
        <v/>
      </c>
      <c r="T901" s="39" t="str">
        <f t="shared" si="176"/>
        <v/>
      </c>
      <c r="U901" s="39" t="str">
        <f t="shared" si="177"/>
        <v/>
      </c>
    </row>
    <row r="902" spans="2:21" ht="12.75" customHeight="1" x14ac:dyDescent="0.15">
      <c r="B902" s="15" t="str">
        <f t="shared" si="168"/>
        <v/>
      </c>
      <c r="C902" s="15" t="str">
        <f>IF(E902="","",INT((E902-SUM(MOD(DATE(YEAR(E902-MOD(E902-2,7)+3),1,2),{1E+99;7})*{1;-1})+5)/7))</f>
        <v/>
      </c>
      <c r="D902" s="16" t="str">
        <f t="shared" si="169"/>
        <v/>
      </c>
      <c r="E902" s="17"/>
      <c r="F902" s="18"/>
      <c r="G902" s="20" t="str">
        <f t="shared" si="170"/>
        <v/>
      </c>
      <c r="H902" s="18"/>
      <c r="I902" s="15" t="str">
        <f t="shared" si="171"/>
        <v/>
      </c>
      <c r="J902" s="19"/>
      <c r="K902" s="19"/>
      <c r="L902" s="20" t="str">
        <f t="shared" si="172"/>
        <v/>
      </c>
      <c r="M902" s="15" t="str">
        <f t="shared" si="173"/>
        <v/>
      </c>
      <c r="N902" s="113"/>
      <c r="O902" s="21"/>
      <c r="P902" s="21">
        <v>0</v>
      </c>
      <c r="Q902" s="22">
        <f t="shared" si="178"/>
        <v>0</v>
      </c>
      <c r="R902" s="22">
        <f t="shared" si="174"/>
        <v>0</v>
      </c>
      <c r="S902" s="39" t="str">
        <f t="shared" si="175"/>
        <v/>
      </c>
      <c r="T902" s="39" t="str">
        <f t="shared" si="176"/>
        <v/>
      </c>
      <c r="U902" s="39" t="str">
        <f t="shared" si="177"/>
        <v/>
      </c>
    </row>
    <row r="903" spans="2:21" ht="12.75" customHeight="1" x14ac:dyDescent="0.15">
      <c r="B903" s="15" t="str">
        <f t="shared" si="168"/>
        <v/>
      </c>
      <c r="C903" s="15" t="str">
        <f>IF(E903="","",INT((E903-SUM(MOD(DATE(YEAR(E903-MOD(E903-2,7)+3),1,2),{1E+99;7})*{1;-1})+5)/7))</f>
        <v/>
      </c>
      <c r="D903" s="16" t="str">
        <f t="shared" si="169"/>
        <v/>
      </c>
      <c r="E903" s="17"/>
      <c r="F903" s="18"/>
      <c r="G903" s="20" t="str">
        <f t="shared" si="170"/>
        <v/>
      </c>
      <c r="H903" s="18"/>
      <c r="I903" s="15" t="str">
        <f t="shared" si="171"/>
        <v/>
      </c>
      <c r="J903" s="19"/>
      <c r="K903" s="19"/>
      <c r="L903" s="20" t="str">
        <f t="shared" si="172"/>
        <v/>
      </c>
      <c r="M903" s="15" t="str">
        <f t="shared" si="173"/>
        <v/>
      </c>
      <c r="N903" s="113"/>
      <c r="O903" s="21"/>
      <c r="P903" s="21">
        <v>0</v>
      </c>
      <c r="Q903" s="22">
        <f t="shared" si="178"/>
        <v>0</v>
      </c>
      <c r="R903" s="22">
        <f t="shared" si="174"/>
        <v>0</v>
      </c>
      <c r="S903" s="39" t="str">
        <f t="shared" si="175"/>
        <v/>
      </c>
      <c r="T903" s="39" t="str">
        <f t="shared" si="176"/>
        <v/>
      </c>
      <c r="U903" s="39" t="str">
        <f t="shared" si="177"/>
        <v/>
      </c>
    </row>
    <row r="904" spans="2:21" ht="12.75" customHeight="1" x14ac:dyDescent="0.15">
      <c r="B904" s="15" t="str">
        <f t="shared" si="168"/>
        <v/>
      </c>
      <c r="C904" s="15" t="str">
        <f>IF(E904="","",INT((E904-SUM(MOD(DATE(YEAR(E904-MOD(E904-2,7)+3),1,2),{1E+99;7})*{1;-1})+5)/7))</f>
        <v/>
      </c>
      <c r="D904" s="16" t="str">
        <f t="shared" si="169"/>
        <v/>
      </c>
      <c r="E904" s="17"/>
      <c r="F904" s="18"/>
      <c r="G904" s="20" t="str">
        <f t="shared" si="170"/>
        <v/>
      </c>
      <c r="H904" s="18"/>
      <c r="I904" s="15" t="str">
        <f t="shared" si="171"/>
        <v/>
      </c>
      <c r="J904" s="19"/>
      <c r="K904" s="19"/>
      <c r="L904" s="20" t="str">
        <f t="shared" si="172"/>
        <v/>
      </c>
      <c r="M904" s="15" t="str">
        <f t="shared" si="173"/>
        <v/>
      </c>
      <c r="N904" s="113"/>
      <c r="O904" s="21"/>
      <c r="P904" s="21">
        <v>0</v>
      </c>
      <c r="Q904" s="22">
        <f t="shared" si="178"/>
        <v>0</v>
      </c>
      <c r="R904" s="22">
        <f t="shared" si="174"/>
        <v>0</v>
      </c>
      <c r="S904" s="39" t="str">
        <f t="shared" si="175"/>
        <v/>
      </c>
      <c r="T904" s="39" t="str">
        <f t="shared" si="176"/>
        <v/>
      </c>
      <c r="U904" s="39" t="str">
        <f t="shared" si="177"/>
        <v/>
      </c>
    </row>
    <row r="905" spans="2:21" ht="12.75" customHeight="1" x14ac:dyDescent="0.15">
      <c r="B905" s="15" t="str">
        <f t="shared" si="168"/>
        <v/>
      </c>
      <c r="C905" s="15" t="str">
        <f>IF(E905="","",INT((E905-SUM(MOD(DATE(YEAR(E905-MOD(E905-2,7)+3),1,2),{1E+99;7})*{1;-1})+5)/7))</f>
        <v/>
      </c>
      <c r="D905" s="16" t="str">
        <f t="shared" si="169"/>
        <v/>
      </c>
      <c r="E905" s="17"/>
      <c r="F905" s="18"/>
      <c r="G905" s="20" t="str">
        <f t="shared" si="170"/>
        <v/>
      </c>
      <c r="H905" s="18"/>
      <c r="I905" s="15" t="str">
        <f t="shared" si="171"/>
        <v/>
      </c>
      <c r="J905" s="19"/>
      <c r="K905" s="19"/>
      <c r="L905" s="20" t="str">
        <f t="shared" si="172"/>
        <v/>
      </c>
      <c r="M905" s="15" t="str">
        <f t="shared" si="173"/>
        <v/>
      </c>
      <c r="N905" s="113"/>
      <c r="O905" s="21"/>
      <c r="P905" s="21">
        <v>0</v>
      </c>
      <c r="Q905" s="22">
        <f t="shared" si="178"/>
        <v>0</v>
      </c>
      <c r="R905" s="22">
        <f t="shared" si="174"/>
        <v>0</v>
      </c>
      <c r="S905" s="39" t="str">
        <f t="shared" si="175"/>
        <v/>
      </c>
      <c r="T905" s="39" t="str">
        <f t="shared" si="176"/>
        <v/>
      </c>
      <c r="U905" s="39" t="str">
        <f t="shared" si="177"/>
        <v/>
      </c>
    </row>
    <row r="906" spans="2:21" ht="12.75" customHeight="1" x14ac:dyDescent="0.15">
      <c r="B906" s="15" t="str">
        <f t="shared" si="168"/>
        <v/>
      </c>
      <c r="C906" s="15" t="str">
        <f>IF(E906="","",INT((E906-SUM(MOD(DATE(YEAR(E906-MOD(E906-2,7)+3),1,2),{1E+99;7})*{1;-1})+5)/7))</f>
        <v/>
      </c>
      <c r="D906" s="16" t="str">
        <f t="shared" si="169"/>
        <v/>
      </c>
      <c r="E906" s="17"/>
      <c r="F906" s="18"/>
      <c r="G906" s="20" t="str">
        <f t="shared" si="170"/>
        <v/>
      </c>
      <c r="H906" s="18"/>
      <c r="I906" s="15" t="str">
        <f t="shared" si="171"/>
        <v/>
      </c>
      <c r="J906" s="19"/>
      <c r="K906" s="19"/>
      <c r="L906" s="20" t="str">
        <f t="shared" si="172"/>
        <v/>
      </c>
      <c r="M906" s="15" t="str">
        <f t="shared" si="173"/>
        <v/>
      </c>
      <c r="N906" s="113"/>
      <c r="O906" s="21"/>
      <c r="P906" s="21">
        <v>0</v>
      </c>
      <c r="Q906" s="22">
        <f t="shared" si="178"/>
        <v>0</v>
      </c>
      <c r="R906" s="22">
        <f t="shared" si="174"/>
        <v>0</v>
      </c>
      <c r="S906" s="39" t="str">
        <f t="shared" si="175"/>
        <v/>
      </c>
      <c r="T906" s="39" t="str">
        <f t="shared" si="176"/>
        <v/>
      </c>
      <c r="U906" s="39" t="str">
        <f t="shared" si="177"/>
        <v/>
      </c>
    </row>
    <row r="907" spans="2:21" ht="12.75" customHeight="1" x14ac:dyDescent="0.15">
      <c r="B907" s="15" t="str">
        <f t="shared" si="168"/>
        <v/>
      </c>
      <c r="C907" s="15" t="str">
        <f>IF(E907="","",INT((E907-SUM(MOD(DATE(YEAR(E907-MOD(E907-2,7)+3),1,2),{1E+99;7})*{1;-1})+5)/7))</f>
        <v/>
      </c>
      <c r="D907" s="16" t="str">
        <f t="shared" si="169"/>
        <v/>
      </c>
      <c r="E907" s="17"/>
      <c r="F907" s="18"/>
      <c r="G907" s="20" t="str">
        <f t="shared" si="170"/>
        <v/>
      </c>
      <c r="H907" s="18"/>
      <c r="I907" s="15" t="str">
        <f t="shared" si="171"/>
        <v/>
      </c>
      <c r="J907" s="19"/>
      <c r="K907" s="19"/>
      <c r="L907" s="20" t="str">
        <f t="shared" si="172"/>
        <v/>
      </c>
      <c r="M907" s="15" t="str">
        <f t="shared" si="173"/>
        <v/>
      </c>
      <c r="N907" s="113"/>
      <c r="O907" s="21"/>
      <c r="P907" s="21">
        <v>0</v>
      </c>
      <c r="Q907" s="22">
        <f t="shared" si="178"/>
        <v>0</v>
      </c>
      <c r="R907" s="22">
        <f t="shared" si="174"/>
        <v>0</v>
      </c>
      <c r="S907" s="39" t="str">
        <f t="shared" si="175"/>
        <v/>
      </c>
      <c r="T907" s="39" t="str">
        <f t="shared" si="176"/>
        <v/>
      </c>
      <c r="U907" s="39" t="str">
        <f t="shared" si="177"/>
        <v/>
      </c>
    </row>
    <row r="908" spans="2:21" ht="12.75" customHeight="1" x14ac:dyDescent="0.15">
      <c r="B908" s="15" t="str">
        <f t="shared" ref="B908:B971" si="179">IF(E908="","",MONTH(E908))</f>
        <v/>
      </c>
      <c r="C908" s="15" t="str">
        <f>IF(E908="","",INT((E908-SUM(MOD(DATE(YEAR(E908-MOD(E908-2,7)+3),1,2),{1E+99;7})*{1;-1})+5)/7))</f>
        <v/>
      </c>
      <c r="D908" s="16" t="str">
        <f t="shared" ref="D908:D971" si="180">IF(E908="","",E908)</f>
        <v/>
      </c>
      <c r="E908" s="17"/>
      <c r="F908" s="18"/>
      <c r="G908" s="20" t="str">
        <f t="shared" ref="G908:G971" si="181">IF(ISERROR(VLOOKUP(F908,TabelKlanten,2,FALSE)),"",VLOOKUP(F908,TabelKlanten,2,FALSE))</f>
        <v/>
      </c>
      <c r="H908" s="18"/>
      <c r="I908" s="15" t="str">
        <f t="shared" ref="I908:I971" si="182">IF(ISERROR(VLOOKUP(H908,TabelProjecten,2,FALSE)),"",VLOOKUP(H908,TabelProjecten,2,FALSE))</f>
        <v/>
      </c>
      <c r="J908" s="19"/>
      <c r="K908" s="19"/>
      <c r="L908" s="20" t="str">
        <f t="shared" ref="L908:L971" si="183">IF(ISERROR(VLOOKUP(K908,UrenTabel,3,FALSE)),"",VLOOKUP(K908,UrenTabel,3,FALSE))</f>
        <v/>
      </c>
      <c r="M908" s="15" t="str">
        <f t="shared" ref="M908:M971" si="184">IF(ISERROR(VLOOKUP(K908,UrenTabel,2,FALSE)),"",VLOOKUP(K908,UrenTabel,2,FALSE))</f>
        <v/>
      </c>
      <c r="N908" s="113"/>
      <c r="O908" s="21"/>
      <c r="P908" s="21">
        <v>0</v>
      </c>
      <c r="Q908" s="22">
        <f t="shared" si="178"/>
        <v>0</v>
      </c>
      <c r="R908" s="22">
        <f t="shared" si="174"/>
        <v>0</v>
      </c>
      <c r="S908" s="39" t="str">
        <f t="shared" si="175"/>
        <v/>
      </c>
      <c r="T908" s="39" t="str">
        <f t="shared" si="176"/>
        <v/>
      </c>
      <c r="U908" s="39" t="str">
        <f t="shared" si="177"/>
        <v/>
      </c>
    </row>
    <row r="909" spans="2:21" ht="12.75" customHeight="1" x14ac:dyDescent="0.15">
      <c r="B909" s="15" t="str">
        <f t="shared" si="179"/>
        <v/>
      </c>
      <c r="C909" s="15" t="str">
        <f>IF(E909="","",INT((E909-SUM(MOD(DATE(YEAR(E909-MOD(E909-2,7)+3),1,2),{1E+99;7})*{1;-1})+5)/7))</f>
        <v/>
      </c>
      <c r="D909" s="16" t="str">
        <f t="shared" si="180"/>
        <v/>
      </c>
      <c r="E909" s="17"/>
      <c r="F909" s="18"/>
      <c r="G909" s="20" t="str">
        <f t="shared" si="181"/>
        <v/>
      </c>
      <c r="H909" s="18"/>
      <c r="I909" s="15" t="str">
        <f t="shared" si="182"/>
        <v/>
      </c>
      <c r="J909" s="19"/>
      <c r="K909" s="19"/>
      <c r="L909" s="20" t="str">
        <f t="shared" si="183"/>
        <v/>
      </c>
      <c r="M909" s="15" t="str">
        <f t="shared" si="184"/>
        <v/>
      </c>
      <c r="N909" s="113"/>
      <c r="O909" s="21"/>
      <c r="P909" s="21">
        <v>0</v>
      </c>
      <c r="Q909" s="22">
        <f t="shared" si="178"/>
        <v>0</v>
      </c>
      <c r="R909" s="22">
        <f t="shared" si="174"/>
        <v>0</v>
      </c>
      <c r="S909" s="39" t="str">
        <f t="shared" si="175"/>
        <v/>
      </c>
      <c r="T909" s="39" t="str">
        <f t="shared" si="176"/>
        <v/>
      </c>
      <c r="U909" s="39" t="str">
        <f t="shared" si="177"/>
        <v/>
      </c>
    </row>
    <row r="910" spans="2:21" ht="12.75" customHeight="1" x14ac:dyDescent="0.15">
      <c r="B910" s="15" t="str">
        <f t="shared" si="179"/>
        <v/>
      </c>
      <c r="C910" s="15" t="str">
        <f>IF(E910="","",INT((E910-SUM(MOD(DATE(YEAR(E910-MOD(E910-2,7)+3),1,2),{1E+99;7})*{1;-1})+5)/7))</f>
        <v/>
      </c>
      <c r="D910" s="16" t="str">
        <f t="shared" si="180"/>
        <v/>
      </c>
      <c r="E910" s="17"/>
      <c r="F910" s="18"/>
      <c r="G910" s="20" t="str">
        <f t="shared" si="181"/>
        <v/>
      </c>
      <c r="H910" s="18"/>
      <c r="I910" s="15" t="str">
        <f t="shared" si="182"/>
        <v/>
      </c>
      <c r="J910" s="19"/>
      <c r="K910" s="19"/>
      <c r="L910" s="20" t="str">
        <f t="shared" si="183"/>
        <v/>
      </c>
      <c r="M910" s="15" t="str">
        <f t="shared" si="184"/>
        <v/>
      </c>
      <c r="N910" s="113"/>
      <c r="O910" s="21"/>
      <c r="P910" s="21">
        <v>0</v>
      </c>
      <c r="Q910" s="22">
        <f t="shared" si="178"/>
        <v>0</v>
      </c>
      <c r="R910" s="22">
        <f t="shared" si="174"/>
        <v>0</v>
      </c>
      <c r="S910" s="39" t="str">
        <f t="shared" si="175"/>
        <v/>
      </c>
      <c r="T910" s="39" t="str">
        <f t="shared" si="176"/>
        <v/>
      </c>
      <c r="U910" s="39" t="str">
        <f t="shared" si="177"/>
        <v/>
      </c>
    </row>
    <row r="911" spans="2:21" ht="12.75" customHeight="1" x14ac:dyDescent="0.15">
      <c r="B911" s="15" t="str">
        <f t="shared" si="179"/>
        <v/>
      </c>
      <c r="C911" s="15" t="str">
        <f>IF(E911="","",INT((E911-SUM(MOD(DATE(YEAR(E911-MOD(E911-2,7)+3),1,2),{1E+99;7})*{1;-1})+5)/7))</f>
        <v/>
      </c>
      <c r="D911" s="16" t="str">
        <f t="shared" si="180"/>
        <v/>
      </c>
      <c r="E911" s="17"/>
      <c r="F911" s="18"/>
      <c r="G911" s="20" t="str">
        <f t="shared" si="181"/>
        <v/>
      </c>
      <c r="H911" s="18"/>
      <c r="I911" s="15" t="str">
        <f t="shared" si="182"/>
        <v/>
      </c>
      <c r="J911" s="19"/>
      <c r="K911" s="19"/>
      <c r="L911" s="20" t="str">
        <f t="shared" si="183"/>
        <v/>
      </c>
      <c r="M911" s="15" t="str">
        <f t="shared" si="184"/>
        <v/>
      </c>
      <c r="N911" s="113"/>
      <c r="O911" s="21"/>
      <c r="P911" s="21">
        <v>0</v>
      </c>
      <c r="Q911" s="22">
        <f t="shared" si="178"/>
        <v>0</v>
      </c>
      <c r="R911" s="22">
        <f t="shared" si="174"/>
        <v>0</v>
      </c>
      <c r="S911" s="39" t="str">
        <f t="shared" si="175"/>
        <v/>
      </c>
      <c r="T911" s="39" t="str">
        <f t="shared" si="176"/>
        <v/>
      </c>
      <c r="U911" s="39" t="str">
        <f t="shared" si="177"/>
        <v/>
      </c>
    </row>
    <row r="912" spans="2:21" ht="12.75" customHeight="1" x14ac:dyDescent="0.15">
      <c r="B912" s="15" t="str">
        <f t="shared" si="179"/>
        <v/>
      </c>
      <c r="C912" s="15" t="str">
        <f>IF(E912="","",INT((E912-SUM(MOD(DATE(YEAR(E912-MOD(E912-2,7)+3),1,2),{1E+99;7})*{1;-1})+5)/7))</f>
        <v/>
      </c>
      <c r="D912" s="16" t="str">
        <f t="shared" si="180"/>
        <v/>
      </c>
      <c r="E912" s="17"/>
      <c r="F912" s="18"/>
      <c r="G912" s="20" t="str">
        <f t="shared" si="181"/>
        <v/>
      </c>
      <c r="H912" s="18"/>
      <c r="I912" s="15" t="str">
        <f t="shared" si="182"/>
        <v/>
      </c>
      <c r="J912" s="19"/>
      <c r="K912" s="19"/>
      <c r="L912" s="20" t="str">
        <f t="shared" si="183"/>
        <v/>
      </c>
      <c r="M912" s="15" t="str">
        <f t="shared" si="184"/>
        <v/>
      </c>
      <c r="N912" s="113"/>
      <c r="O912" s="21"/>
      <c r="P912" s="21">
        <v>0</v>
      </c>
      <c r="Q912" s="22">
        <f t="shared" si="178"/>
        <v>0</v>
      </c>
      <c r="R912" s="22">
        <f t="shared" si="174"/>
        <v>0</v>
      </c>
      <c r="S912" s="39" t="str">
        <f t="shared" si="175"/>
        <v/>
      </c>
      <c r="T912" s="39" t="str">
        <f t="shared" si="176"/>
        <v/>
      </c>
      <c r="U912" s="39" t="str">
        <f t="shared" si="177"/>
        <v/>
      </c>
    </row>
    <row r="913" spans="2:21" ht="12.75" customHeight="1" x14ac:dyDescent="0.15">
      <c r="B913" s="15" t="str">
        <f t="shared" si="179"/>
        <v/>
      </c>
      <c r="C913" s="15" t="str">
        <f>IF(E913="","",INT((E913-SUM(MOD(DATE(YEAR(E913-MOD(E913-2,7)+3),1,2),{1E+99;7})*{1;-1})+5)/7))</f>
        <v/>
      </c>
      <c r="D913" s="16" t="str">
        <f t="shared" si="180"/>
        <v/>
      </c>
      <c r="E913" s="17"/>
      <c r="F913" s="18"/>
      <c r="G913" s="20" t="str">
        <f t="shared" si="181"/>
        <v/>
      </c>
      <c r="H913" s="18"/>
      <c r="I913" s="15" t="str">
        <f t="shared" si="182"/>
        <v/>
      </c>
      <c r="J913" s="19"/>
      <c r="K913" s="19"/>
      <c r="L913" s="20" t="str">
        <f t="shared" si="183"/>
        <v/>
      </c>
      <c r="M913" s="15" t="str">
        <f t="shared" si="184"/>
        <v/>
      </c>
      <c r="N913" s="113"/>
      <c r="O913" s="21"/>
      <c r="P913" s="21">
        <v>0</v>
      </c>
      <c r="Q913" s="22">
        <f t="shared" si="178"/>
        <v>0</v>
      </c>
      <c r="R913" s="22">
        <f t="shared" si="174"/>
        <v>0</v>
      </c>
      <c r="S913" s="39" t="str">
        <f t="shared" si="175"/>
        <v/>
      </c>
      <c r="T913" s="39" t="str">
        <f t="shared" si="176"/>
        <v/>
      </c>
      <c r="U913" s="39" t="str">
        <f t="shared" si="177"/>
        <v/>
      </c>
    </row>
    <row r="914" spans="2:21" ht="12.75" customHeight="1" x14ac:dyDescent="0.15">
      <c r="B914" s="15" t="str">
        <f t="shared" si="179"/>
        <v/>
      </c>
      <c r="C914" s="15" t="str">
        <f>IF(E914="","",INT((E914-SUM(MOD(DATE(YEAR(E914-MOD(E914-2,7)+3),1,2),{1E+99;7})*{1;-1})+5)/7))</f>
        <v/>
      </c>
      <c r="D914" s="16" t="str">
        <f t="shared" si="180"/>
        <v/>
      </c>
      <c r="E914" s="17"/>
      <c r="F914" s="18"/>
      <c r="G914" s="20" t="str">
        <f t="shared" si="181"/>
        <v/>
      </c>
      <c r="H914" s="18"/>
      <c r="I914" s="15" t="str">
        <f t="shared" si="182"/>
        <v/>
      </c>
      <c r="J914" s="19"/>
      <c r="K914" s="19"/>
      <c r="L914" s="20" t="str">
        <f t="shared" si="183"/>
        <v/>
      </c>
      <c r="M914" s="15" t="str">
        <f t="shared" si="184"/>
        <v/>
      </c>
      <c r="N914" s="113"/>
      <c r="O914" s="21"/>
      <c r="P914" s="21">
        <v>0</v>
      </c>
      <c r="Q914" s="22">
        <f t="shared" si="178"/>
        <v>0</v>
      </c>
      <c r="R914" s="22">
        <f t="shared" si="174"/>
        <v>0</v>
      </c>
      <c r="S914" s="39" t="str">
        <f t="shared" si="175"/>
        <v/>
      </c>
      <c r="T914" s="39" t="str">
        <f t="shared" si="176"/>
        <v/>
      </c>
      <c r="U914" s="39" t="str">
        <f t="shared" si="177"/>
        <v/>
      </c>
    </row>
    <row r="915" spans="2:21" ht="12.75" customHeight="1" x14ac:dyDescent="0.15">
      <c r="B915" s="15" t="str">
        <f t="shared" si="179"/>
        <v/>
      </c>
      <c r="C915" s="15" t="str">
        <f>IF(E915="","",INT((E915-SUM(MOD(DATE(YEAR(E915-MOD(E915-2,7)+3),1,2),{1E+99;7})*{1;-1})+5)/7))</f>
        <v/>
      </c>
      <c r="D915" s="16" t="str">
        <f t="shared" si="180"/>
        <v/>
      </c>
      <c r="E915" s="17"/>
      <c r="F915" s="18"/>
      <c r="G915" s="20" t="str">
        <f t="shared" si="181"/>
        <v/>
      </c>
      <c r="H915" s="18"/>
      <c r="I915" s="15" t="str">
        <f t="shared" si="182"/>
        <v/>
      </c>
      <c r="J915" s="19"/>
      <c r="K915" s="19"/>
      <c r="L915" s="20" t="str">
        <f t="shared" si="183"/>
        <v/>
      </c>
      <c r="M915" s="15" t="str">
        <f t="shared" si="184"/>
        <v/>
      </c>
      <c r="N915" s="113"/>
      <c r="O915" s="21"/>
      <c r="P915" s="21">
        <v>0</v>
      </c>
      <c r="Q915" s="22">
        <f t="shared" si="178"/>
        <v>0</v>
      </c>
      <c r="R915" s="22">
        <f t="shared" si="174"/>
        <v>0</v>
      </c>
      <c r="S915" s="39" t="str">
        <f t="shared" si="175"/>
        <v/>
      </c>
      <c r="T915" s="39" t="str">
        <f t="shared" si="176"/>
        <v/>
      </c>
      <c r="U915" s="39" t="str">
        <f t="shared" si="177"/>
        <v/>
      </c>
    </row>
    <row r="916" spans="2:21" ht="12.75" customHeight="1" x14ac:dyDescent="0.15">
      <c r="B916" s="15" t="str">
        <f t="shared" si="179"/>
        <v/>
      </c>
      <c r="C916" s="15" t="str">
        <f>IF(E916="","",INT((E916-SUM(MOD(DATE(YEAR(E916-MOD(E916-2,7)+3),1,2),{1E+99;7})*{1;-1})+5)/7))</f>
        <v/>
      </c>
      <c r="D916" s="16" t="str">
        <f t="shared" si="180"/>
        <v/>
      </c>
      <c r="E916" s="17"/>
      <c r="F916" s="18"/>
      <c r="G916" s="20" t="str">
        <f t="shared" si="181"/>
        <v/>
      </c>
      <c r="H916" s="18"/>
      <c r="I916" s="15" t="str">
        <f t="shared" si="182"/>
        <v/>
      </c>
      <c r="J916" s="19"/>
      <c r="K916" s="19"/>
      <c r="L916" s="20" t="str">
        <f t="shared" si="183"/>
        <v/>
      </c>
      <c r="M916" s="15" t="str">
        <f t="shared" si="184"/>
        <v/>
      </c>
      <c r="N916" s="113"/>
      <c r="O916" s="21"/>
      <c r="P916" s="21">
        <v>0</v>
      </c>
      <c r="Q916" s="22">
        <f t="shared" si="178"/>
        <v>0</v>
      </c>
      <c r="R916" s="22">
        <f t="shared" si="174"/>
        <v>0</v>
      </c>
      <c r="S916" s="39" t="str">
        <f t="shared" si="175"/>
        <v/>
      </c>
      <c r="T916" s="39" t="str">
        <f t="shared" si="176"/>
        <v/>
      </c>
      <c r="U916" s="39" t="str">
        <f t="shared" si="177"/>
        <v/>
      </c>
    </row>
    <row r="917" spans="2:21" ht="12.75" customHeight="1" x14ac:dyDescent="0.15">
      <c r="B917" s="15" t="str">
        <f t="shared" si="179"/>
        <v/>
      </c>
      <c r="C917" s="15" t="str">
        <f>IF(E917="","",INT((E917-SUM(MOD(DATE(YEAR(E917-MOD(E917-2,7)+3),1,2),{1E+99;7})*{1;-1})+5)/7))</f>
        <v/>
      </c>
      <c r="D917" s="16" t="str">
        <f t="shared" si="180"/>
        <v/>
      </c>
      <c r="E917" s="17"/>
      <c r="F917" s="18"/>
      <c r="G917" s="20" t="str">
        <f t="shared" si="181"/>
        <v/>
      </c>
      <c r="H917" s="18"/>
      <c r="I917" s="15" t="str">
        <f t="shared" si="182"/>
        <v/>
      </c>
      <c r="J917" s="19"/>
      <c r="K917" s="19"/>
      <c r="L917" s="20" t="str">
        <f t="shared" si="183"/>
        <v/>
      </c>
      <c r="M917" s="15" t="str">
        <f t="shared" si="184"/>
        <v/>
      </c>
      <c r="N917" s="113"/>
      <c r="O917" s="21"/>
      <c r="P917" s="21">
        <v>0</v>
      </c>
      <c r="Q917" s="22">
        <f t="shared" si="178"/>
        <v>0</v>
      </c>
      <c r="R917" s="22">
        <f t="shared" si="174"/>
        <v>0</v>
      </c>
      <c r="S917" s="39" t="str">
        <f t="shared" si="175"/>
        <v/>
      </c>
      <c r="T917" s="39" t="str">
        <f t="shared" si="176"/>
        <v/>
      </c>
      <c r="U917" s="39" t="str">
        <f t="shared" si="177"/>
        <v/>
      </c>
    </row>
    <row r="918" spans="2:21" ht="12.75" customHeight="1" x14ac:dyDescent="0.15">
      <c r="B918" s="15" t="str">
        <f t="shared" si="179"/>
        <v/>
      </c>
      <c r="C918" s="15" t="str">
        <f>IF(E918="","",INT((E918-SUM(MOD(DATE(YEAR(E918-MOD(E918-2,7)+3),1,2),{1E+99;7})*{1;-1})+5)/7))</f>
        <v/>
      </c>
      <c r="D918" s="16" t="str">
        <f t="shared" si="180"/>
        <v/>
      </c>
      <c r="E918" s="17"/>
      <c r="F918" s="18"/>
      <c r="G918" s="20" t="str">
        <f t="shared" si="181"/>
        <v/>
      </c>
      <c r="H918" s="18"/>
      <c r="I918" s="15" t="str">
        <f t="shared" si="182"/>
        <v/>
      </c>
      <c r="J918" s="19"/>
      <c r="K918" s="19"/>
      <c r="L918" s="20" t="str">
        <f t="shared" si="183"/>
        <v/>
      </c>
      <c r="M918" s="15" t="str">
        <f t="shared" si="184"/>
        <v/>
      </c>
      <c r="N918" s="113"/>
      <c r="O918" s="21"/>
      <c r="P918" s="21">
        <v>0</v>
      </c>
      <c r="Q918" s="22">
        <f t="shared" si="178"/>
        <v>0</v>
      </c>
      <c r="R918" s="22">
        <f t="shared" si="174"/>
        <v>0</v>
      </c>
      <c r="S918" s="39" t="str">
        <f t="shared" si="175"/>
        <v/>
      </c>
      <c r="T918" s="39" t="str">
        <f t="shared" si="176"/>
        <v/>
      </c>
      <c r="U918" s="39" t="str">
        <f t="shared" si="177"/>
        <v/>
      </c>
    </row>
    <row r="919" spans="2:21" ht="12.75" customHeight="1" x14ac:dyDescent="0.15">
      <c r="B919" s="15" t="str">
        <f t="shared" si="179"/>
        <v/>
      </c>
      <c r="C919" s="15" t="str">
        <f>IF(E919="","",INT((E919-SUM(MOD(DATE(YEAR(E919-MOD(E919-2,7)+3),1,2),{1E+99;7})*{1;-1})+5)/7))</f>
        <v/>
      </c>
      <c r="D919" s="16" t="str">
        <f t="shared" si="180"/>
        <v/>
      </c>
      <c r="E919" s="17"/>
      <c r="F919" s="18"/>
      <c r="G919" s="20" t="str">
        <f t="shared" si="181"/>
        <v/>
      </c>
      <c r="H919" s="18"/>
      <c r="I919" s="15" t="str">
        <f t="shared" si="182"/>
        <v/>
      </c>
      <c r="J919" s="19"/>
      <c r="K919" s="19"/>
      <c r="L919" s="20" t="str">
        <f t="shared" si="183"/>
        <v/>
      </c>
      <c r="M919" s="15" t="str">
        <f t="shared" si="184"/>
        <v/>
      </c>
      <c r="N919" s="113"/>
      <c r="O919" s="21"/>
      <c r="P919" s="21">
        <v>0</v>
      </c>
      <c r="Q919" s="22">
        <f t="shared" si="178"/>
        <v>0</v>
      </c>
      <c r="R919" s="22">
        <f t="shared" si="174"/>
        <v>0</v>
      </c>
      <c r="S919" s="39" t="str">
        <f t="shared" si="175"/>
        <v/>
      </c>
      <c r="T919" s="39" t="str">
        <f t="shared" si="176"/>
        <v/>
      </c>
      <c r="U919" s="39" t="str">
        <f t="shared" si="177"/>
        <v/>
      </c>
    </row>
    <row r="920" spans="2:21" ht="12.75" customHeight="1" x14ac:dyDescent="0.15">
      <c r="B920" s="15" t="str">
        <f t="shared" si="179"/>
        <v/>
      </c>
      <c r="C920" s="15" t="str">
        <f>IF(E920="","",INT((E920-SUM(MOD(DATE(YEAR(E920-MOD(E920-2,7)+3),1,2),{1E+99;7})*{1;-1})+5)/7))</f>
        <v/>
      </c>
      <c r="D920" s="16" t="str">
        <f t="shared" si="180"/>
        <v/>
      </c>
      <c r="E920" s="17"/>
      <c r="F920" s="18"/>
      <c r="G920" s="20" t="str">
        <f t="shared" si="181"/>
        <v/>
      </c>
      <c r="H920" s="18"/>
      <c r="I920" s="15" t="str">
        <f t="shared" si="182"/>
        <v/>
      </c>
      <c r="J920" s="19"/>
      <c r="K920" s="19"/>
      <c r="L920" s="20" t="str">
        <f t="shared" si="183"/>
        <v/>
      </c>
      <c r="M920" s="15" t="str">
        <f t="shared" si="184"/>
        <v/>
      </c>
      <c r="N920" s="113"/>
      <c r="O920" s="21"/>
      <c r="P920" s="21">
        <v>0</v>
      </c>
      <c r="Q920" s="22">
        <f t="shared" si="178"/>
        <v>0</v>
      </c>
      <c r="R920" s="22">
        <f t="shared" si="174"/>
        <v>0</v>
      </c>
      <c r="S920" s="39" t="str">
        <f t="shared" si="175"/>
        <v/>
      </c>
      <c r="T920" s="39" t="str">
        <f t="shared" si="176"/>
        <v/>
      </c>
      <c r="U920" s="39" t="str">
        <f t="shared" si="177"/>
        <v/>
      </c>
    </row>
    <row r="921" spans="2:21" ht="12.75" customHeight="1" x14ac:dyDescent="0.15">
      <c r="B921" s="15" t="str">
        <f t="shared" si="179"/>
        <v/>
      </c>
      <c r="C921" s="15" t="str">
        <f>IF(E921="","",INT((E921-SUM(MOD(DATE(YEAR(E921-MOD(E921-2,7)+3),1,2),{1E+99;7})*{1;-1})+5)/7))</f>
        <v/>
      </c>
      <c r="D921" s="16" t="str">
        <f t="shared" si="180"/>
        <v/>
      </c>
      <c r="E921" s="17"/>
      <c r="F921" s="18"/>
      <c r="G921" s="20" t="str">
        <f t="shared" si="181"/>
        <v/>
      </c>
      <c r="H921" s="18"/>
      <c r="I921" s="15" t="str">
        <f t="shared" si="182"/>
        <v/>
      </c>
      <c r="J921" s="19"/>
      <c r="K921" s="19"/>
      <c r="L921" s="20" t="str">
        <f t="shared" si="183"/>
        <v/>
      </c>
      <c r="M921" s="15" t="str">
        <f t="shared" si="184"/>
        <v/>
      </c>
      <c r="N921" s="113"/>
      <c r="O921" s="21"/>
      <c r="P921" s="21">
        <v>0</v>
      </c>
      <c r="Q921" s="22">
        <f t="shared" si="178"/>
        <v>0</v>
      </c>
      <c r="R921" s="22">
        <f t="shared" si="174"/>
        <v>0</v>
      </c>
      <c r="S921" s="39" t="str">
        <f t="shared" si="175"/>
        <v/>
      </c>
      <c r="T921" s="39" t="str">
        <f t="shared" si="176"/>
        <v/>
      </c>
      <c r="U921" s="39" t="str">
        <f t="shared" si="177"/>
        <v/>
      </c>
    </row>
    <row r="922" spans="2:21" ht="12.75" customHeight="1" x14ac:dyDescent="0.15">
      <c r="B922" s="15" t="str">
        <f t="shared" si="179"/>
        <v/>
      </c>
      <c r="C922" s="15" t="str">
        <f>IF(E922="","",INT((E922-SUM(MOD(DATE(YEAR(E922-MOD(E922-2,7)+3),1,2),{1E+99;7})*{1;-1})+5)/7))</f>
        <v/>
      </c>
      <c r="D922" s="16" t="str">
        <f t="shared" si="180"/>
        <v/>
      </c>
      <c r="E922" s="17"/>
      <c r="F922" s="18"/>
      <c r="G922" s="20" t="str">
        <f t="shared" si="181"/>
        <v/>
      </c>
      <c r="H922" s="18"/>
      <c r="I922" s="15" t="str">
        <f t="shared" si="182"/>
        <v/>
      </c>
      <c r="J922" s="19"/>
      <c r="K922" s="19"/>
      <c r="L922" s="20" t="str">
        <f t="shared" si="183"/>
        <v/>
      </c>
      <c r="M922" s="15" t="str">
        <f t="shared" si="184"/>
        <v/>
      </c>
      <c r="N922" s="113"/>
      <c r="O922" s="21"/>
      <c r="P922" s="21">
        <v>0</v>
      </c>
      <c r="Q922" s="22">
        <f t="shared" si="178"/>
        <v>0</v>
      </c>
      <c r="R922" s="22">
        <f t="shared" si="174"/>
        <v>0</v>
      </c>
      <c r="S922" s="39" t="str">
        <f t="shared" si="175"/>
        <v/>
      </c>
      <c r="T922" s="39" t="str">
        <f t="shared" si="176"/>
        <v/>
      </c>
      <c r="U922" s="39" t="str">
        <f t="shared" si="177"/>
        <v/>
      </c>
    </row>
    <row r="923" spans="2:21" ht="12.75" customHeight="1" x14ac:dyDescent="0.15">
      <c r="B923" s="15" t="str">
        <f t="shared" si="179"/>
        <v/>
      </c>
      <c r="C923" s="15" t="str">
        <f>IF(E923="","",INT((E923-SUM(MOD(DATE(YEAR(E923-MOD(E923-2,7)+3),1,2),{1E+99;7})*{1;-1})+5)/7))</f>
        <v/>
      </c>
      <c r="D923" s="16" t="str">
        <f t="shared" si="180"/>
        <v/>
      </c>
      <c r="E923" s="17"/>
      <c r="F923" s="18"/>
      <c r="G923" s="20" t="str">
        <f t="shared" si="181"/>
        <v/>
      </c>
      <c r="H923" s="18"/>
      <c r="I923" s="15" t="str">
        <f t="shared" si="182"/>
        <v/>
      </c>
      <c r="J923" s="19"/>
      <c r="K923" s="19"/>
      <c r="L923" s="20" t="str">
        <f t="shared" si="183"/>
        <v/>
      </c>
      <c r="M923" s="15" t="str">
        <f t="shared" si="184"/>
        <v/>
      </c>
      <c r="N923" s="113"/>
      <c r="O923" s="21"/>
      <c r="P923" s="21">
        <v>0</v>
      </c>
      <c r="Q923" s="22">
        <f t="shared" si="178"/>
        <v>0</v>
      </c>
      <c r="R923" s="22">
        <f t="shared" si="174"/>
        <v>0</v>
      </c>
      <c r="S923" s="39" t="str">
        <f t="shared" si="175"/>
        <v/>
      </c>
      <c r="T923" s="39" t="str">
        <f t="shared" si="176"/>
        <v/>
      </c>
      <c r="U923" s="39" t="str">
        <f t="shared" si="177"/>
        <v/>
      </c>
    </row>
    <row r="924" spans="2:21" ht="12.75" customHeight="1" x14ac:dyDescent="0.15">
      <c r="B924" s="15" t="str">
        <f t="shared" si="179"/>
        <v/>
      </c>
      <c r="C924" s="15" t="str">
        <f>IF(E924="","",INT((E924-SUM(MOD(DATE(YEAR(E924-MOD(E924-2,7)+3),1,2),{1E+99;7})*{1;-1})+5)/7))</f>
        <v/>
      </c>
      <c r="D924" s="16" t="str">
        <f t="shared" si="180"/>
        <v/>
      </c>
      <c r="E924" s="17"/>
      <c r="F924" s="18"/>
      <c r="G924" s="20" t="str">
        <f t="shared" si="181"/>
        <v/>
      </c>
      <c r="H924" s="18"/>
      <c r="I924" s="15" t="str">
        <f t="shared" si="182"/>
        <v/>
      </c>
      <c r="J924" s="19"/>
      <c r="K924" s="19"/>
      <c r="L924" s="20" t="str">
        <f t="shared" si="183"/>
        <v/>
      </c>
      <c r="M924" s="15" t="str">
        <f t="shared" si="184"/>
        <v/>
      </c>
      <c r="N924" s="113"/>
      <c r="O924" s="21"/>
      <c r="P924" s="21">
        <v>0</v>
      </c>
      <c r="Q924" s="22">
        <f t="shared" si="178"/>
        <v>0</v>
      </c>
      <c r="R924" s="22">
        <f t="shared" si="174"/>
        <v>0</v>
      </c>
      <c r="S924" s="39" t="str">
        <f t="shared" si="175"/>
        <v/>
      </c>
      <c r="T924" s="39" t="str">
        <f t="shared" si="176"/>
        <v/>
      </c>
      <c r="U924" s="39" t="str">
        <f t="shared" si="177"/>
        <v/>
      </c>
    </row>
    <row r="925" spans="2:21" ht="12.75" customHeight="1" x14ac:dyDescent="0.15">
      <c r="B925" s="15" t="str">
        <f t="shared" si="179"/>
        <v/>
      </c>
      <c r="C925" s="15" t="str">
        <f>IF(E925="","",INT((E925-SUM(MOD(DATE(YEAR(E925-MOD(E925-2,7)+3),1,2),{1E+99;7})*{1;-1})+5)/7))</f>
        <v/>
      </c>
      <c r="D925" s="16" t="str">
        <f t="shared" si="180"/>
        <v/>
      </c>
      <c r="E925" s="17"/>
      <c r="F925" s="18"/>
      <c r="G925" s="20" t="str">
        <f t="shared" si="181"/>
        <v/>
      </c>
      <c r="H925" s="18"/>
      <c r="I925" s="15" t="str">
        <f t="shared" si="182"/>
        <v/>
      </c>
      <c r="J925" s="19"/>
      <c r="K925" s="19"/>
      <c r="L925" s="20" t="str">
        <f t="shared" si="183"/>
        <v/>
      </c>
      <c r="M925" s="15" t="str">
        <f t="shared" si="184"/>
        <v/>
      </c>
      <c r="N925" s="113"/>
      <c r="O925" s="21"/>
      <c r="P925" s="21">
        <v>0</v>
      </c>
      <c r="Q925" s="22">
        <f t="shared" si="178"/>
        <v>0</v>
      </c>
      <c r="R925" s="22">
        <f t="shared" si="174"/>
        <v>0</v>
      </c>
      <c r="S925" s="39" t="str">
        <f t="shared" si="175"/>
        <v/>
      </c>
      <c r="T925" s="39" t="str">
        <f t="shared" si="176"/>
        <v/>
      </c>
      <c r="U925" s="39" t="str">
        <f t="shared" si="177"/>
        <v/>
      </c>
    </row>
    <row r="926" spans="2:21" ht="12.75" customHeight="1" x14ac:dyDescent="0.15">
      <c r="B926" s="15" t="str">
        <f t="shared" si="179"/>
        <v/>
      </c>
      <c r="C926" s="15" t="str">
        <f>IF(E926="","",INT((E926-SUM(MOD(DATE(YEAR(E926-MOD(E926-2,7)+3),1,2),{1E+99;7})*{1;-1})+5)/7))</f>
        <v/>
      </c>
      <c r="D926" s="16" t="str">
        <f t="shared" si="180"/>
        <v/>
      </c>
      <c r="E926" s="17"/>
      <c r="F926" s="18"/>
      <c r="G926" s="20" t="str">
        <f t="shared" si="181"/>
        <v/>
      </c>
      <c r="H926" s="18"/>
      <c r="I926" s="15" t="str">
        <f t="shared" si="182"/>
        <v/>
      </c>
      <c r="J926" s="19"/>
      <c r="K926" s="19"/>
      <c r="L926" s="20" t="str">
        <f t="shared" si="183"/>
        <v/>
      </c>
      <c r="M926" s="15" t="str">
        <f t="shared" si="184"/>
        <v/>
      </c>
      <c r="N926" s="113"/>
      <c r="O926" s="21"/>
      <c r="P926" s="21">
        <v>0</v>
      </c>
      <c r="Q926" s="22">
        <f t="shared" si="178"/>
        <v>0</v>
      </c>
      <c r="R926" s="22">
        <f t="shared" si="174"/>
        <v>0</v>
      </c>
      <c r="S926" s="39" t="str">
        <f t="shared" si="175"/>
        <v/>
      </c>
      <c r="T926" s="39" t="str">
        <f t="shared" si="176"/>
        <v/>
      </c>
      <c r="U926" s="39" t="str">
        <f t="shared" si="177"/>
        <v/>
      </c>
    </row>
    <row r="927" spans="2:21" ht="12.75" customHeight="1" x14ac:dyDescent="0.15">
      <c r="B927" s="15" t="str">
        <f t="shared" si="179"/>
        <v/>
      </c>
      <c r="C927" s="15" t="str">
        <f>IF(E927="","",INT((E927-SUM(MOD(DATE(YEAR(E927-MOD(E927-2,7)+3),1,2),{1E+99;7})*{1;-1})+5)/7))</f>
        <v/>
      </c>
      <c r="D927" s="16" t="str">
        <f t="shared" si="180"/>
        <v/>
      </c>
      <c r="E927" s="17"/>
      <c r="F927" s="18"/>
      <c r="G927" s="20" t="str">
        <f t="shared" si="181"/>
        <v/>
      </c>
      <c r="H927" s="18"/>
      <c r="I927" s="15" t="str">
        <f t="shared" si="182"/>
        <v/>
      </c>
      <c r="J927" s="19"/>
      <c r="K927" s="19"/>
      <c r="L927" s="20" t="str">
        <f t="shared" si="183"/>
        <v/>
      </c>
      <c r="M927" s="15" t="str">
        <f t="shared" si="184"/>
        <v/>
      </c>
      <c r="N927" s="113"/>
      <c r="O927" s="21"/>
      <c r="P927" s="21">
        <v>0</v>
      </c>
      <c r="Q927" s="22">
        <f t="shared" si="178"/>
        <v>0</v>
      </c>
      <c r="R927" s="22">
        <f t="shared" ref="R927:R990" si="185">O927*P927</f>
        <v>0</v>
      </c>
      <c r="S927" s="39" t="str">
        <f t="shared" ref="S927:S990" si="186">L927&amp;B927</f>
        <v/>
      </c>
      <c r="T927" s="39" t="str">
        <f t="shared" ref="T927:T990" si="187">M927&amp;B927</f>
        <v/>
      </c>
      <c r="U927" s="39" t="str">
        <f t="shared" ref="U927:U990" si="188">M927&amp;E927</f>
        <v/>
      </c>
    </row>
    <row r="928" spans="2:21" ht="12.75" customHeight="1" x14ac:dyDescent="0.15">
      <c r="B928" s="15" t="str">
        <f t="shared" si="179"/>
        <v/>
      </c>
      <c r="C928" s="15" t="str">
        <f>IF(E928="","",INT((E928-SUM(MOD(DATE(YEAR(E928-MOD(E928-2,7)+3),1,2),{1E+99;7})*{1;-1})+5)/7))</f>
        <v/>
      </c>
      <c r="D928" s="16" t="str">
        <f t="shared" si="180"/>
        <v/>
      </c>
      <c r="E928" s="17"/>
      <c r="F928" s="18"/>
      <c r="G928" s="20" t="str">
        <f t="shared" si="181"/>
        <v/>
      </c>
      <c r="H928" s="18"/>
      <c r="I928" s="15" t="str">
        <f t="shared" si="182"/>
        <v/>
      </c>
      <c r="J928" s="19"/>
      <c r="K928" s="19"/>
      <c r="L928" s="20" t="str">
        <f t="shared" si="183"/>
        <v/>
      </c>
      <c r="M928" s="15" t="str">
        <f t="shared" si="184"/>
        <v/>
      </c>
      <c r="N928" s="113"/>
      <c r="O928" s="21"/>
      <c r="P928" s="21">
        <v>0</v>
      </c>
      <c r="Q928" s="22">
        <f t="shared" si="178"/>
        <v>0</v>
      </c>
      <c r="R928" s="22">
        <f t="shared" si="185"/>
        <v>0</v>
      </c>
      <c r="S928" s="39" t="str">
        <f t="shared" si="186"/>
        <v/>
      </c>
      <c r="T928" s="39" t="str">
        <f t="shared" si="187"/>
        <v/>
      </c>
      <c r="U928" s="39" t="str">
        <f t="shared" si="188"/>
        <v/>
      </c>
    </row>
    <row r="929" spans="2:21" ht="12.75" customHeight="1" x14ac:dyDescent="0.15">
      <c r="B929" s="15" t="str">
        <f t="shared" si="179"/>
        <v/>
      </c>
      <c r="C929" s="15" t="str">
        <f>IF(E929="","",INT((E929-SUM(MOD(DATE(YEAR(E929-MOD(E929-2,7)+3),1,2),{1E+99;7})*{1;-1})+5)/7))</f>
        <v/>
      </c>
      <c r="D929" s="16" t="str">
        <f t="shared" si="180"/>
        <v/>
      </c>
      <c r="E929" s="17"/>
      <c r="F929" s="18"/>
      <c r="G929" s="20" t="str">
        <f t="shared" si="181"/>
        <v/>
      </c>
      <c r="H929" s="18"/>
      <c r="I929" s="15" t="str">
        <f t="shared" si="182"/>
        <v/>
      </c>
      <c r="J929" s="19"/>
      <c r="K929" s="19"/>
      <c r="L929" s="20" t="str">
        <f t="shared" si="183"/>
        <v/>
      </c>
      <c r="M929" s="15" t="str">
        <f t="shared" si="184"/>
        <v/>
      </c>
      <c r="N929" s="113"/>
      <c r="O929" s="21"/>
      <c r="P929" s="21">
        <v>0</v>
      </c>
      <c r="Q929" s="22">
        <f t="shared" si="178"/>
        <v>0</v>
      </c>
      <c r="R929" s="22">
        <f t="shared" si="185"/>
        <v>0</v>
      </c>
      <c r="S929" s="39" t="str">
        <f t="shared" si="186"/>
        <v/>
      </c>
      <c r="T929" s="39" t="str">
        <f t="shared" si="187"/>
        <v/>
      </c>
      <c r="U929" s="39" t="str">
        <f t="shared" si="188"/>
        <v/>
      </c>
    </row>
    <row r="930" spans="2:21" ht="12.75" customHeight="1" x14ac:dyDescent="0.15">
      <c r="B930" s="15" t="str">
        <f t="shared" si="179"/>
        <v/>
      </c>
      <c r="C930" s="15" t="str">
        <f>IF(E930="","",INT((E930-SUM(MOD(DATE(YEAR(E930-MOD(E930-2,7)+3),1,2),{1E+99;7})*{1;-1})+5)/7))</f>
        <v/>
      </c>
      <c r="D930" s="16" t="str">
        <f t="shared" si="180"/>
        <v/>
      </c>
      <c r="E930" s="17"/>
      <c r="F930" s="18"/>
      <c r="G930" s="20" t="str">
        <f t="shared" si="181"/>
        <v/>
      </c>
      <c r="H930" s="18"/>
      <c r="I930" s="15" t="str">
        <f t="shared" si="182"/>
        <v/>
      </c>
      <c r="J930" s="19"/>
      <c r="K930" s="19"/>
      <c r="L930" s="20" t="str">
        <f t="shared" si="183"/>
        <v/>
      </c>
      <c r="M930" s="15" t="str">
        <f t="shared" si="184"/>
        <v/>
      </c>
      <c r="N930" s="113"/>
      <c r="O930" s="21"/>
      <c r="P930" s="21">
        <v>0</v>
      </c>
      <c r="Q930" s="22">
        <f t="shared" ref="Q930:Q993" si="189">IF(ISNUMBER(Q929),IF(ISNUMBER(P930),Q929+P930,0),0)</f>
        <v>0</v>
      </c>
      <c r="R930" s="22">
        <f t="shared" si="185"/>
        <v>0</v>
      </c>
      <c r="S930" s="39" t="str">
        <f t="shared" si="186"/>
        <v/>
      </c>
      <c r="T930" s="39" t="str">
        <f t="shared" si="187"/>
        <v/>
      </c>
      <c r="U930" s="39" t="str">
        <f t="shared" si="188"/>
        <v/>
      </c>
    </row>
    <row r="931" spans="2:21" ht="12.75" customHeight="1" x14ac:dyDescent="0.15">
      <c r="B931" s="15" t="str">
        <f t="shared" si="179"/>
        <v/>
      </c>
      <c r="C931" s="15" t="str">
        <f>IF(E931="","",INT((E931-SUM(MOD(DATE(YEAR(E931-MOD(E931-2,7)+3),1,2),{1E+99;7})*{1;-1})+5)/7))</f>
        <v/>
      </c>
      <c r="D931" s="16" t="str">
        <f t="shared" si="180"/>
        <v/>
      </c>
      <c r="E931" s="17"/>
      <c r="F931" s="18"/>
      <c r="G931" s="20" t="str">
        <f t="shared" si="181"/>
        <v/>
      </c>
      <c r="H931" s="18"/>
      <c r="I931" s="15" t="str">
        <f t="shared" si="182"/>
        <v/>
      </c>
      <c r="J931" s="19"/>
      <c r="K931" s="19"/>
      <c r="L931" s="20" t="str">
        <f t="shared" si="183"/>
        <v/>
      </c>
      <c r="M931" s="15" t="str">
        <f t="shared" si="184"/>
        <v/>
      </c>
      <c r="N931" s="113"/>
      <c r="O931" s="21"/>
      <c r="P931" s="21">
        <v>0</v>
      </c>
      <c r="Q931" s="22">
        <f t="shared" si="189"/>
        <v>0</v>
      </c>
      <c r="R931" s="22">
        <f t="shared" si="185"/>
        <v>0</v>
      </c>
      <c r="S931" s="39" t="str">
        <f t="shared" si="186"/>
        <v/>
      </c>
      <c r="T931" s="39" t="str">
        <f t="shared" si="187"/>
        <v/>
      </c>
      <c r="U931" s="39" t="str">
        <f t="shared" si="188"/>
        <v/>
      </c>
    </row>
    <row r="932" spans="2:21" ht="12.75" customHeight="1" x14ac:dyDescent="0.15">
      <c r="B932" s="15" t="str">
        <f t="shared" si="179"/>
        <v/>
      </c>
      <c r="C932" s="15" t="str">
        <f>IF(E932="","",INT((E932-SUM(MOD(DATE(YEAR(E932-MOD(E932-2,7)+3),1,2),{1E+99;7})*{1;-1})+5)/7))</f>
        <v/>
      </c>
      <c r="D932" s="16" t="str">
        <f t="shared" si="180"/>
        <v/>
      </c>
      <c r="E932" s="17"/>
      <c r="F932" s="18"/>
      <c r="G932" s="20" t="str">
        <f t="shared" si="181"/>
        <v/>
      </c>
      <c r="H932" s="18"/>
      <c r="I932" s="15" t="str">
        <f t="shared" si="182"/>
        <v/>
      </c>
      <c r="J932" s="19"/>
      <c r="K932" s="19"/>
      <c r="L932" s="20" t="str">
        <f t="shared" si="183"/>
        <v/>
      </c>
      <c r="M932" s="15" t="str">
        <f t="shared" si="184"/>
        <v/>
      </c>
      <c r="N932" s="113"/>
      <c r="O932" s="21"/>
      <c r="P932" s="21">
        <v>0</v>
      </c>
      <c r="Q932" s="22">
        <f t="shared" si="189"/>
        <v>0</v>
      </c>
      <c r="R932" s="22">
        <f t="shared" si="185"/>
        <v>0</v>
      </c>
      <c r="S932" s="39" t="str">
        <f t="shared" si="186"/>
        <v/>
      </c>
      <c r="T932" s="39" t="str">
        <f t="shared" si="187"/>
        <v/>
      </c>
      <c r="U932" s="39" t="str">
        <f t="shared" si="188"/>
        <v/>
      </c>
    </row>
    <row r="933" spans="2:21" ht="12.75" customHeight="1" x14ac:dyDescent="0.15">
      <c r="B933" s="15" t="str">
        <f t="shared" si="179"/>
        <v/>
      </c>
      <c r="C933" s="15" t="str">
        <f>IF(E933="","",INT((E933-SUM(MOD(DATE(YEAR(E933-MOD(E933-2,7)+3),1,2),{1E+99;7})*{1;-1})+5)/7))</f>
        <v/>
      </c>
      <c r="D933" s="16" t="str">
        <f t="shared" si="180"/>
        <v/>
      </c>
      <c r="E933" s="17"/>
      <c r="F933" s="18"/>
      <c r="G933" s="20" t="str">
        <f t="shared" si="181"/>
        <v/>
      </c>
      <c r="H933" s="18"/>
      <c r="I933" s="15" t="str">
        <f t="shared" si="182"/>
        <v/>
      </c>
      <c r="J933" s="19"/>
      <c r="K933" s="19"/>
      <c r="L933" s="20" t="str">
        <f t="shared" si="183"/>
        <v/>
      </c>
      <c r="M933" s="15" t="str">
        <f t="shared" si="184"/>
        <v/>
      </c>
      <c r="N933" s="113"/>
      <c r="O933" s="21"/>
      <c r="P933" s="21">
        <v>0</v>
      </c>
      <c r="Q933" s="22">
        <f t="shared" si="189"/>
        <v>0</v>
      </c>
      <c r="R933" s="22">
        <f t="shared" si="185"/>
        <v>0</v>
      </c>
      <c r="S933" s="39" t="str">
        <f t="shared" si="186"/>
        <v/>
      </c>
      <c r="T933" s="39" t="str">
        <f t="shared" si="187"/>
        <v/>
      </c>
      <c r="U933" s="39" t="str">
        <f t="shared" si="188"/>
        <v/>
      </c>
    </row>
    <row r="934" spans="2:21" ht="12.75" customHeight="1" x14ac:dyDescent="0.15">
      <c r="B934" s="15" t="str">
        <f t="shared" si="179"/>
        <v/>
      </c>
      <c r="C934" s="15" t="str">
        <f>IF(E934="","",INT((E934-SUM(MOD(DATE(YEAR(E934-MOD(E934-2,7)+3),1,2),{1E+99;7})*{1;-1})+5)/7))</f>
        <v/>
      </c>
      <c r="D934" s="16" t="str">
        <f t="shared" si="180"/>
        <v/>
      </c>
      <c r="E934" s="17"/>
      <c r="F934" s="18"/>
      <c r="G934" s="20" t="str">
        <f t="shared" si="181"/>
        <v/>
      </c>
      <c r="H934" s="18"/>
      <c r="I934" s="15" t="str">
        <f t="shared" si="182"/>
        <v/>
      </c>
      <c r="J934" s="19"/>
      <c r="K934" s="19"/>
      <c r="L934" s="20" t="str">
        <f t="shared" si="183"/>
        <v/>
      </c>
      <c r="M934" s="15" t="str">
        <f t="shared" si="184"/>
        <v/>
      </c>
      <c r="N934" s="113"/>
      <c r="O934" s="21"/>
      <c r="P934" s="21">
        <v>0</v>
      </c>
      <c r="Q934" s="22">
        <f t="shared" si="189"/>
        <v>0</v>
      </c>
      <c r="R934" s="22">
        <f t="shared" si="185"/>
        <v>0</v>
      </c>
      <c r="S934" s="39" t="str">
        <f t="shared" si="186"/>
        <v/>
      </c>
      <c r="T934" s="39" t="str">
        <f t="shared" si="187"/>
        <v/>
      </c>
      <c r="U934" s="39" t="str">
        <f t="shared" si="188"/>
        <v/>
      </c>
    </row>
    <row r="935" spans="2:21" ht="12.75" customHeight="1" x14ac:dyDescent="0.15">
      <c r="B935" s="15" t="str">
        <f t="shared" si="179"/>
        <v/>
      </c>
      <c r="C935" s="15" t="str">
        <f>IF(E935="","",INT((E935-SUM(MOD(DATE(YEAR(E935-MOD(E935-2,7)+3),1,2),{1E+99;7})*{1;-1})+5)/7))</f>
        <v/>
      </c>
      <c r="D935" s="16" t="str">
        <f t="shared" si="180"/>
        <v/>
      </c>
      <c r="E935" s="17"/>
      <c r="F935" s="18"/>
      <c r="G935" s="20" t="str">
        <f t="shared" si="181"/>
        <v/>
      </c>
      <c r="H935" s="18"/>
      <c r="I935" s="15" t="str">
        <f t="shared" si="182"/>
        <v/>
      </c>
      <c r="J935" s="19"/>
      <c r="K935" s="19"/>
      <c r="L935" s="20" t="str">
        <f t="shared" si="183"/>
        <v/>
      </c>
      <c r="M935" s="15" t="str">
        <f t="shared" si="184"/>
        <v/>
      </c>
      <c r="N935" s="113"/>
      <c r="O935" s="21"/>
      <c r="P935" s="21">
        <v>0</v>
      </c>
      <c r="Q935" s="22">
        <f t="shared" si="189"/>
        <v>0</v>
      </c>
      <c r="R935" s="22">
        <f t="shared" si="185"/>
        <v>0</v>
      </c>
      <c r="S935" s="39" t="str">
        <f t="shared" si="186"/>
        <v/>
      </c>
      <c r="T935" s="39" t="str">
        <f t="shared" si="187"/>
        <v/>
      </c>
      <c r="U935" s="39" t="str">
        <f t="shared" si="188"/>
        <v/>
      </c>
    </row>
    <row r="936" spans="2:21" ht="12.75" customHeight="1" x14ac:dyDescent="0.15">
      <c r="B936" s="15" t="str">
        <f t="shared" si="179"/>
        <v/>
      </c>
      <c r="C936" s="15" t="str">
        <f>IF(E936="","",INT((E936-SUM(MOD(DATE(YEAR(E936-MOD(E936-2,7)+3),1,2),{1E+99;7})*{1;-1})+5)/7))</f>
        <v/>
      </c>
      <c r="D936" s="16" t="str">
        <f t="shared" si="180"/>
        <v/>
      </c>
      <c r="E936" s="17"/>
      <c r="F936" s="18"/>
      <c r="G936" s="20" t="str">
        <f t="shared" si="181"/>
        <v/>
      </c>
      <c r="H936" s="18"/>
      <c r="I936" s="15" t="str">
        <f t="shared" si="182"/>
        <v/>
      </c>
      <c r="J936" s="19"/>
      <c r="K936" s="19"/>
      <c r="L936" s="20" t="str">
        <f t="shared" si="183"/>
        <v/>
      </c>
      <c r="M936" s="15" t="str">
        <f t="shared" si="184"/>
        <v/>
      </c>
      <c r="N936" s="113"/>
      <c r="O936" s="21"/>
      <c r="P936" s="21">
        <v>0</v>
      </c>
      <c r="Q936" s="22">
        <f t="shared" si="189"/>
        <v>0</v>
      </c>
      <c r="R936" s="22">
        <f t="shared" si="185"/>
        <v>0</v>
      </c>
      <c r="S936" s="39" t="str">
        <f t="shared" si="186"/>
        <v/>
      </c>
      <c r="T936" s="39" t="str">
        <f t="shared" si="187"/>
        <v/>
      </c>
      <c r="U936" s="39" t="str">
        <f t="shared" si="188"/>
        <v/>
      </c>
    </row>
    <row r="937" spans="2:21" ht="12.75" customHeight="1" x14ac:dyDescent="0.15">
      <c r="B937" s="15" t="str">
        <f t="shared" si="179"/>
        <v/>
      </c>
      <c r="C937" s="15" t="str">
        <f>IF(E937="","",INT((E937-SUM(MOD(DATE(YEAR(E937-MOD(E937-2,7)+3),1,2),{1E+99;7})*{1;-1})+5)/7))</f>
        <v/>
      </c>
      <c r="D937" s="16" t="str">
        <f t="shared" si="180"/>
        <v/>
      </c>
      <c r="E937" s="17"/>
      <c r="F937" s="18"/>
      <c r="G937" s="20" t="str">
        <f t="shared" si="181"/>
        <v/>
      </c>
      <c r="H937" s="18"/>
      <c r="I937" s="15" t="str">
        <f t="shared" si="182"/>
        <v/>
      </c>
      <c r="J937" s="19"/>
      <c r="K937" s="19"/>
      <c r="L937" s="20" t="str">
        <f t="shared" si="183"/>
        <v/>
      </c>
      <c r="M937" s="15" t="str">
        <f t="shared" si="184"/>
        <v/>
      </c>
      <c r="N937" s="113"/>
      <c r="O937" s="21"/>
      <c r="P937" s="21">
        <v>0</v>
      </c>
      <c r="Q937" s="22">
        <f t="shared" si="189"/>
        <v>0</v>
      </c>
      <c r="R937" s="22">
        <f t="shared" si="185"/>
        <v>0</v>
      </c>
      <c r="S937" s="39" t="str">
        <f t="shared" si="186"/>
        <v/>
      </c>
      <c r="T937" s="39" t="str">
        <f t="shared" si="187"/>
        <v/>
      </c>
      <c r="U937" s="39" t="str">
        <f t="shared" si="188"/>
        <v/>
      </c>
    </row>
    <row r="938" spans="2:21" ht="12.75" customHeight="1" x14ac:dyDescent="0.15">
      <c r="B938" s="15" t="str">
        <f t="shared" si="179"/>
        <v/>
      </c>
      <c r="C938" s="15" t="str">
        <f>IF(E938="","",INT((E938-SUM(MOD(DATE(YEAR(E938-MOD(E938-2,7)+3),1,2),{1E+99;7})*{1;-1})+5)/7))</f>
        <v/>
      </c>
      <c r="D938" s="16" t="str">
        <f t="shared" si="180"/>
        <v/>
      </c>
      <c r="E938" s="17"/>
      <c r="F938" s="18"/>
      <c r="G938" s="20" t="str">
        <f t="shared" si="181"/>
        <v/>
      </c>
      <c r="H938" s="18"/>
      <c r="I938" s="15" t="str">
        <f t="shared" si="182"/>
        <v/>
      </c>
      <c r="J938" s="19"/>
      <c r="K938" s="19"/>
      <c r="L938" s="20" t="str">
        <f t="shared" si="183"/>
        <v/>
      </c>
      <c r="M938" s="15" t="str">
        <f t="shared" si="184"/>
        <v/>
      </c>
      <c r="N938" s="113"/>
      <c r="O938" s="21"/>
      <c r="P938" s="21">
        <v>0</v>
      </c>
      <c r="Q938" s="22">
        <f t="shared" si="189"/>
        <v>0</v>
      </c>
      <c r="R938" s="22">
        <f t="shared" si="185"/>
        <v>0</v>
      </c>
      <c r="S938" s="39" t="str">
        <f t="shared" si="186"/>
        <v/>
      </c>
      <c r="T938" s="39" t="str">
        <f t="shared" si="187"/>
        <v/>
      </c>
      <c r="U938" s="39" t="str">
        <f t="shared" si="188"/>
        <v/>
      </c>
    </row>
    <row r="939" spans="2:21" ht="12.75" customHeight="1" x14ac:dyDescent="0.15">
      <c r="B939" s="15" t="str">
        <f t="shared" si="179"/>
        <v/>
      </c>
      <c r="C939" s="15" t="str">
        <f>IF(E939="","",INT((E939-SUM(MOD(DATE(YEAR(E939-MOD(E939-2,7)+3),1,2),{1E+99;7})*{1;-1})+5)/7))</f>
        <v/>
      </c>
      <c r="D939" s="16" t="str">
        <f t="shared" si="180"/>
        <v/>
      </c>
      <c r="E939" s="17"/>
      <c r="F939" s="18"/>
      <c r="G939" s="20" t="str">
        <f t="shared" si="181"/>
        <v/>
      </c>
      <c r="H939" s="18"/>
      <c r="I939" s="15" t="str">
        <f t="shared" si="182"/>
        <v/>
      </c>
      <c r="J939" s="19"/>
      <c r="K939" s="19"/>
      <c r="L939" s="20" t="str">
        <f t="shared" si="183"/>
        <v/>
      </c>
      <c r="M939" s="15" t="str">
        <f t="shared" si="184"/>
        <v/>
      </c>
      <c r="N939" s="113"/>
      <c r="O939" s="21"/>
      <c r="P939" s="21">
        <v>0</v>
      </c>
      <c r="Q939" s="22">
        <f t="shared" si="189"/>
        <v>0</v>
      </c>
      <c r="R939" s="22">
        <f t="shared" si="185"/>
        <v>0</v>
      </c>
      <c r="S939" s="39" t="str">
        <f t="shared" si="186"/>
        <v/>
      </c>
      <c r="T939" s="39" t="str">
        <f t="shared" si="187"/>
        <v/>
      </c>
      <c r="U939" s="39" t="str">
        <f t="shared" si="188"/>
        <v/>
      </c>
    </row>
    <row r="940" spans="2:21" ht="12.75" customHeight="1" x14ac:dyDescent="0.15">
      <c r="B940" s="15" t="str">
        <f t="shared" si="179"/>
        <v/>
      </c>
      <c r="C940" s="15" t="str">
        <f>IF(E940="","",INT((E940-SUM(MOD(DATE(YEAR(E940-MOD(E940-2,7)+3),1,2),{1E+99;7})*{1;-1})+5)/7))</f>
        <v/>
      </c>
      <c r="D940" s="16" t="str">
        <f t="shared" si="180"/>
        <v/>
      </c>
      <c r="E940" s="17"/>
      <c r="F940" s="18"/>
      <c r="G940" s="20" t="str">
        <f t="shared" si="181"/>
        <v/>
      </c>
      <c r="H940" s="18"/>
      <c r="I940" s="15" t="str">
        <f t="shared" si="182"/>
        <v/>
      </c>
      <c r="J940" s="19"/>
      <c r="K940" s="19"/>
      <c r="L940" s="20" t="str">
        <f t="shared" si="183"/>
        <v/>
      </c>
      <c r="M940" s="15" t="str">
        <f t="shared" si="184"/>
        <v/>
      </c>
      <c r="N940" s="113"/>
      <c r="O940" s="21"/>
      <c r="P940" s="21">
        <v>0</v>
      </c>
      <c r="Q940" s="22">
        <f t="shared" si="189"/>
        <v>0</v>
      </c>
      <c r="R940" s="22">
        <f t="shared" si="185"/>
        <v>0</v>
      </c>
      <c r="S940" s="39" t="str">
        <f t="shared" si="186"/>
        <v/>
      </c>
      <c r="T940" s="39" t="str">
        <f t="shared" si="187"/>
        <v/>
      </c>
      <c r="U940" s="39" t="str">
        <f t="shared" si="188"/>
        <v/>
      </c>
    </row>
    <row r="941" spans="2:21" ht="12.75" customHeight="1" x14ac:dyDescent="0.15">
      <c r="B941" s="15" t="str">
        <f t="shared" si="179"/>
        <v/>
      </c>
      <c r="C941" s="15" t="str">
        <f>IF(E941="","",INT((E941-SUM(MOD(DATE(YEAR(E941-MOD(E941-2,7)+3),1,2),{1E+99;7})*{1;-1})+5)/7))</f>
        <v/>
      </c>
      <c r="D941" s="16" t="str">
        <f t="shared" si="180"/>
        <v/>
      </c>
      <c r="E941" s="17"/>
      <c r="F941" s="18"/>
      <c r="G941" s="20" t="str">
        <f t="shared" si="181"/>
        <v/>
      </c>
      <c r="H941" s="18"/>
      <c r="I941" s="15" t="str">
        <f t="shared" si="182"/>
        <v/>
      </c>
      <c r="J941" s="19"/>
      <c r="K941" s="19"/>
      <c r="L941" s="20" t="str">
        <f t="shared" si="183"/>
        <v/>
      </c>
      <c r="M941" s="15" t="str">
        <f t="shared" si="184"/>
        <v/>
      </c>
      <c r="N941" s="113"/>
      <c r="O941" s="21"/>
      <c r="P941" s="21">
        <v>0</v>
      </c>
      <c r="Q941" s="22">
        <f t="shared" si="189"/>
        <v>0</v>
      </c>
      <c r="R941" s="22">
        <f t="shared" si="185"/>
        <v>0</v>
      </c>
      <c r="S941" s="39" t="str">
        <f t="shared" si="186"/>
        <v/>
      </c>
      <c r="T941" s="39" t="str">
        <f t="shared" si="187"/>
        <v/>
      </c>
      <c r="U941" s="39" t="str">
        <f t="shared" si="188"/>
        <v/>
      </c>
    </row>
    <row r="942" spans="2:21" ht="12.75" customHeight="1" x14ac:dyDescent="0.15">
      <c r="B942" s="15" t="str">
        <f t="shared" si="179"/>
        <v/>
      </c>
      <c r="C942" s="15" t="str">
        <f>IF(E942="","",INT((E942-SUM(MOD(DATE(YEAR(E942-MOD(E942-2,7)+3),1,2),{1E+99;7})*{1;-1})+5)/7))</f>
        <v/>
      </c>
      <c r="D942" s="16" t="str">
        <f t="shared" si="180"/>
        <v/>
      </c>
      <c r="E942" s="17"/>
      <c r="F942" s="18"/>
      <c r="G942" s="20" t="str">
        <f t="shared" si="181"/>
        <v/>
      </c>
      <c r="H942" s="18"/>
      <c r="I942" s="15" t="str">
        <f t="shared" si="182"/>
        <v/>
      </c>
      <c r="J942" s="19"/>
      <c r="K942" s="19"/>
      <c r="L942" s="20" t="str">
        <f t="shared" si="183"/>
        <v/>
      </c>
      <c r="M942" s="15" t="str">
        <f t="shared" si="184"/>
        <v/>
      </c>
      <c r="N942" s="113"/>
      <c r="O942" s="21"/>
      <c r="P942" s="21">
        <v>0</v>
      </c>
      <c r="Q942" s="22">
        <f t="shared" si="189"/>
        <v>0</v>
      </c>
      <c r="R942" s="22">
        <f t="shared" si="185"/>
        <v>0</v>
      </c>
      <c r="S942" s="39" t="str">
        <f t="shared" si="186"/>
        <v/>
      </c>
      <c r="T942" s="39" t="str">
        <f t="shared" si="187"/>
        <v/>
      </c>
      <c r="U942" s="39" t="str">
        <f t="shared" si="188"/>
        <v/>
      </c>
    </row>
    <row r="943" spans="2:21" ht="12.75" customHeight="1" x14ac:dyDescent="0.15">
      <c r="B943" s="15" t="str">
        <f t="shared" si="179"/>
        <v/>
      </c>
      <c r="C943" s="15" t="str">
        <f>IF(E943="","",INT((E943-SUM(MOD(DATE(YEAR(E943-MOD(E943-2,7)+3),1,2),{1E+99;7})*{1;-1})+5)/7))</f>
        <v/>
      </c>
      <c r="D943" s="16" t="str">
        <f t="shared" si="180"/>
        <v/>
      </c>
      <c r="E943" s="17"/>
      <c r="F943" s="18"/>
      <c r="G943" s="20" t="str">
        <f t="shared" si="181"/>
        <v/>
      </c>
      <c r="H943" s="18"/>
      <c r="I943" s="15" t="str">
        <f t="shared" si="182"/>
        <v/>
      </c>
      <c r="J943" s="19"/>
      <c r="K943" s="19"/>
      <c r="L943" s="20" t="str">
        <f t="shared" si="183"/>
        <v/>
      </c>
      <c r="M943" s="15" t="str">
        <f t="shared" si="184"/>
        <v/>
      </c>
      <c r="N943" s="113"/>
      <c r="O943" s="21"/>
      <c r="P943" s="21">
        <v>0</v>
      </c>
      <c r="Q943" s="22">
        <f t="shared" si="189"/>
        <v>0</v>
      </c>
      <c r="R943" s="22">
        <f t="shared" si="185"/>
        <v>0</v>
      </c>
      <c r="S943" s="39" t="str">
        <f t="shared" si="186"/>
        <v/>
      </c>
      <c r="T943" s="39" t="str">
        <f t="shared" si="187"/>
        <v/>
      </c>
      <c r="U943" s="39" t="str">
        <f t="shared" si="188"/>
        <v/>
      </c>
    </row>
    <row r="944" spans="2:21" ht="12.75" customHeight="1" x14ac:dyDescent="0.15">
      <c r="B944" s="15" t="str">
        <f t="shared" si="179"/>
        <v/>
      </c>
      <c r="C944" s="15" t="str">
        <f>IF(E944="","",INT((E944-SUM(MOD(DATE(YEAR(E944-MOD(E944-2,7)+3),1,2),{1E+99;7})*{1;-1})+5)/7))</f>
        <v/>
      </c>
      <c r="D944" s="16" t="str">
        <f t="shared" si="180"/>
        <v/>
      </c>
      <c r="E944" s="17"/>
      <c r="F944" s="18"/>
      <c r="G944" s="20" t="str">
        <f t="shared" si="181"/>
        <v/>
      </c>
      <c r="H944" s="18"/>
      <c r="I944" s="15" t="str">
        <f t="shared" si="182"/>
        <v/>
      </c>
      <c r="J944" s="19"/>
      <c r="K944" s="19"/>
      <c r="L944" s="20" t="str">
        <f t="shared" si="183"/>
        <v/>
      </c>
      <c r="M944" s="15" t="str">
        <f t="shared" si="184"/>
        <v/>
      </c>
      <c r="N944" s="113"/>
      <c r="O944" s="21"/>
      <c r="P944" s="21">
        <v>0</v>
      </c>
      <c r="Q944" s="22">
        <f t="shared" si="189"/>
        <v>0</v>
      </c>
      <c r="R944" s="22">
        <f t="shared" si="185"/>
        <v>0</v>
      </c>
      <c r="S944" s="39" t="str">
        <f t="shared" si="186"/>
        <v/>
      </c>
      <c r="T944" s="39" t="str">
        <f t="shared" si="187"/>
        <v/>
      </c>
      <c r="U944" s="39" t="str">
        <f t="shared" si="188"/>
        <v/>
      </c>
    </row>
    <row r="945" spans="2:21" ht="12.75" customHeight="1" x14ac:dyDescent="0.15">
      <c r="B945" s="15" t="str">
        <f t="shared" si="179"/>
        <v/>
      </c>
      <c r="C945" s="15" t="str">
        <f>IF(E945="","",INT((E945-SUM(MOD(DATE(YEAR(E945-MOD(E945-2,7)+3),1,2),{1E+99;7})*{1;-1})+5)/7))</f>
        <v/>
      </c>
      <c r="D945" s="16" t="str">
        <f t="shared" si="180"/>
        <v/>
      </c>
      <c r="E945" s="17"/>
      <c r="F945" s="18"/>
      <c r="G945" s="20" t="str">
        <f t="shared" si="181"/>
        <v/>
      </c>
      <c r="H945" s="18"/>
      <c r="I945" s="15" t="str">
        <f t="shared" si="182"/>
        <v/>
      </c>
      <c r="J945" s="19"/>
      <c r="K945" s="19"/>
      <c r="L945" s="20" t="str">
        <f t="shared" si="183"/>
        <v/>
      </c>
      <c r="M945" s="15" t="str">
        <f t="shared" si="184"/>
        <v/>
      </c>
      <c r="N945" s="113"/>
      <c r="O945" s="21"/>
      <c r="P945" s="21">
        <v>0</v>
      </c>
      <c r="Q945" s="22">
        <f t="shared" si="189"/>
        <v>0</v>
      </c>
      <c r="R945" s="22">
        <f t="shared" si="185"/>
        <v>0</v>
      </c>
      <c r="S945" s="39" t="str">
        <f t="shared" si="186"/>
        <v/>
      </c>
      <c r="T945" s="39" t="str">
        <f t="shared" si="187"/>
        <v/>
      </c>
      <c r="U945" s="39" t="str">
        <f t="shared" si="188"/>
        <v/>
      </c>
    </row>
    <row r="946" spans="2:21" ht="12.75" customHeight="1" x14ac:dyDescent="0.15">
      <c r="B946" s="15" t="str">
        <f t="shared" si="179"/>
        <v/>
      </c>
      <c r="C946" s="15" t="str">
        <f>IF(E946="","",INT((E946-SUM(MOD(DATE(YEAR(E946-MOD(E946-2,7)+3),1,2),{1E+99;7})*{1;-1})+5)/7))</f>
        <v/>
      </c>
      <c r="D946" s="16" t="str">
        <f t="shared" si="180"/>
        <v/>
      </c>
      <c r="E946" s="17"/>
      <c r="F946" s="18"/>
      <c r="G946" s="20" t="str">
        <f t="shared" si="181"/>
        <v/>
      </c>
      <c r="H946" s="18"/>
      <c r="I946" s="15" t="str">
        <f t="shared" si="182"/>
        <v/>
      </c>
      <c r="J946" s="19"/>
      <c r="K946" s="19"/>
      <c r="L946" s="20" t="str">
        <f t="shared" si="183"/>
        <v/>
      </c>
      <c r="M946" s="15" t="str">
        <f t="shared" si="184"/>
        <v/>
      </c>
      <c r="N946" s="113"/>
      <c r="O946" s="21"/>
      <c r="P946" s="21">
        <v>0</v>
      </c>
      <c r="Q946" s="22">
        <f t="shared" si="189"/>
        <v>0</v>
      </c>
      <c r="R946" s="22">
        <f t="shared" si="185"/>
        <v>0</v>
      </c>
      <c r="S946" s="39" t="str">
        <f t="shared" si="186"/>
        <v/>
      </c>
      <c r="T946" s="39" t="str">
        <f t="shared" si="187"/>
        <v/>
      </c>
      <c r="U946" s="39" t="str">
        <f t="shared" si="188"/>
        <v/>
      </c>
    </row>
    <row r="947" spans="2:21" ht="12.75" customHeight="1" x14ac:dyDescent="0.15">
      <c r="B947" s="15" t="str">
        <f t="shared" si="179"/>
        <v/>
      </c>
      <c r="C947" s="15" t="str">
        <f>IF(E947="","",INT((E947-SUM(MOD(DATE(YEAR(E947-MOD(E947-2,7)+3),1,2),{1E+99;7})*{1;-1})+5)/7))</f>
        <v/>
      </c>
      <c r="D947" s="16" t="str">
        <f t="shared" si="180"/>
        <v/>
      </c>
      <c r="E947" s="17"/>
      <c r="F947" s="18"/>
      <c r="G947" s="20" t="str">
        <f t="shared" si="181"/>
        <v/>
      </c>
      <c r="H947" s="18"/>
      <c r="I947" s="15" t="str">
        <f t="shared" si="182"/>
        <v/>
      </c>
      <c r="J947" s="19"/>
      <c r="K947" s="19"/>
      <c r="L947" s="20" t="str">
        <f t="shared" si="183"/>
        <v/>
      </c>
      <c r="M947" s="15" t="str">
        <f t="shared" si="184"/>
        <v/>
      </c>
      <c r="N947" s="113"/>
      <c r="O947" s="21"/>
      <c r="P947" s="21">
        <v>0</v>
      </c>
      <c r="Q947" s="22">
        <f t="shared" si="189"/>
        <v>0</v>
      </c>
      <c r="R947" s="22">
        <f t="shared" si="185"/>
        <v>0</v>
      </c>
      <c r="S947" s="39" t="str">
        <f t="shared" si="186"/>
        <v/>
      </c>
      <c r="T947" s="39" t="str">
        <f t="shared" si="187"/>
        <v/>
      </c>
      <c r="U947" s="39" t="str">
        <f t="shared" si="188"/>
        <v/>
      </c>
    </row>
    <row r="948" spans="2:21" ht="12.75" customHeight="1" x14ac:dyDescent="0.15">
      <c r="B948" s="15" t="str">
        <f t="shared" si="179"/>
        <v/>
      </c>
      <c r="C948" s="15" t="str">
        <f>IF(E948="","",INT((E948-SUM(MOD(DATE(YEAR(E948-MOD(E948-2,7)+3),1,2),{1E+99;7})*{1;-1})+5)/7))</f>
        <v/>
      </c>
      <c r="D948" s="16" t="str">
        <f t="shared" si="180"/>
        <v/>
      </c>
      <c r="E948" s="17"/>
      <c r="F948" s="18"/>
      <c r="G948" s="20" t="str">
        <f t="shared" si="181"/>
        <v/>
      </c>
      <c r="H948" s="18"/>
      <c r="I948" s="15" t="str">
        <f t="shared" si="182"/>
        <v/>
      </c>
      <c r="J948" s="19"/>
      <c r="K948" s="19"/>
      <c r="L948" s="20" t="str">
        <f t="shared" si="183"/>
        <v/>
      </c>
      <c r="M948" s="15" t="str">
        <f t="shared" si="184"/>
        <v/>
      </c>
      <c r="N948" s="113"/>
      <c r="O948" s="21"/>
      <c r="P948" s="21">
        <v>0</v>
      </c>
      <c r="Q948" s="22">
        <f t="shared" si="189"/>
        <v>0</v>
      </c>
      <c r="R948" s="22">
        <f t="shared" si="185"/>
        <v>0</v>
      </c>
      <c r="S948" s="39" t="str">
        <f t="shared" si="186"/>
        <v/>
      </c>
      <c r="T948" s="39" t="str">
        <f t="shared" si="187"/>
        <v/>
      </c>
      <c r="U948" s="39" t="str">
        <f t="shared" si="188"/>
        <v/>
      </c>
    </row>
    <row r="949" spans="2:21" ht="12.75" customHeight="1" x14ac:dyDescent="0.15">
      <c r="B949" s="15" t="str">
        <f t="shared" si="179"/>
        <v/>
      </c>
      <c r="C949" s="15" t="str">
        <f>IF(E949="","",INT((E949-SUM(MOD(DATE(YEAR(E949-MOD(E949-2,7)+3),1,2),{1E+99;7})*{1;-1})+5)/7))</f>
        <v/>
      </c>
      <c r="D949" s="16" t="str">
        <f t="shared" si="180"/>
        <v/>
      </c>
      <c r="E949" s="17"/>
      <c r="F949" s="18"/>
      <c r="G949" s="20" t="str">
        <f t="shared" si="181"/>
        <v/>
      </c>
      <c r="H949" s="18"/>
      <c r="I949" s="15" t="str">
        <f t="shared" si="182"/>
        <v/>
      </c>
      <c r="J949" s="19"/>
      <c r="K949" s="19"/>
      <c r="L949" s="20" t="str">
        <f t="shared" si="183"/>
        <v/>
      </c>
      <c r="M949" s="15" t="str">
        <f t="shared" si="184"/>
        <v/>
      </c>
      <c r="N949" s="113"/>
      <c r="O949" s="21"/>
      <c r="P949" s="21">
        <v>0</v>
      </c>
      <c r="Q949" s="22">
        <f t="shared" si="189"/>
        <v>0</v>
      </c>
      <c r="R949" s="22">
        <f t="shared" si="185"/>
        <v>0</v>
      </c>
      <c r="S949" s="39" t="str">
        <f t="shared" si="186"/>
        <v/>
      </c>
      <c r="T949" s="39" t="str">
        <f t="shared" si="187"/>
        <v/>
      </c>
      <c r="U949" s="39" t="str">
        <f t="shared" si="188"/>
        <v/>
      </c>
    </row>
    <row r="950" spans="2:21" ht="12.75" customHeight="1" x14ac:dyDescent="0.15">
      <c r="B950" s="15" t="str">
        <f t="shared" si="179"/>
        <v/>
      </c>
      <c r="C950" s="15" t="str">
        <f>IF(E950="","",INT((E950-SUM(MOD(DATE(YEAR(E950-MOD(E950-2,7)+3),1,2),{1E+99;7})*{1;-1})+5)/7))</f>
        <v/>
      </c>
      <c r="D950" s="16" t="str">
        <f t="shared" si="180"/>
        <v/>
      </c>
      <c r="E950" s="17"/>
      <c r="F950" s="18"/>
      <c r="G950" s="20" t="str">
        <f t="shared" si="181"/>
        <v/>
      </c>
      <c r="H950" s="18"/>
      <c r="I950" s="15" t="str">
        <f t="shared" si="182"/>
        <v/>
      </c>
      <c r="J950" s="19"/>
      <c r="K950" s="19"/>
      <c r="L950" s="20" t="str">
        <f t="shared" si="183"/>
        <v/>
      </c>
      <c r="M950" s="15" t="str">
        <f t="shared" si="184"/>
        <v/>
      </c>
      <c r="N950" s="113"/>
      <c r="O950" s="21"/>
      <c r="P950" s="21">
        <v>0</v>
      </c>
      <c r="Q950" s="22">
        <f t="shared" si="189"/>
        <v>0</v>
      </c>
      <c r="R950" s="22">
        <f t="shared" si="185"/>
        <v>0</v>
      </c>
      <c r="S950" s="39" t="str">
        <f t="shared" si="186"/>
        <v/>
      </c>
      <c r="T950" s="39" t="str">
        <f t="shared" si="187"/>
        <v/>
      </c>
      <c r="U950" s="39" t="str">
        <f t="shared" si="188"/>
        <v/>
      </c>
    </row>
    <row r="951" spans="2:21" ht="12.75" customHeight="1" x14ac:dyDescent="0.15">
      <c r="B951" s="15" t="str">
        <f t="shared" si="179"/>
        <v/>
      </c>
      <c r="C951" s="15" t="str">
        <f>IF(E951="","",INT((E951-SUM(MOD(DATE(YEAR(E951-MOD(E951-2,7)+3),1,2),{1E+99;7})*{1;-1})+5)/7))</f>
        <v/>
      </c>
      <c r="D951" s="16" t="str">
        <f t="shared" si="180"/>
        <v/>
      </c>
      <c r="E951" s="17"/>
      <c r="F951" s="18"/>
      <c r="G951" s="20" t="str">
        <f t="shared" si="181"/>
        <v/>
      </c>
      <c r="H951" s="18"/>
      <c r="I951" s="15" t="str">
        <f t="shared" si="182"/>
        <v/>
      </c>
      <c r="J951" s="19"/>
      <c r="K951" s="19"/>
      <c r="L951" s="20" t="str">
        <f t="shared" si="183"/>
        <v/>
      </c>
      <c r="M951" s="15" t="str">
        <f t="shared" si="184"/>
        <v/>
      </c>
      <c r="N951" s="113"/>
      <c r="O951" s="21"/>
      <c r="P951" s="21">
        <v>0</v>
      </c>
      <c r="Q951" s="22">
        <f t="shared" si="189"/>
        <v>0</v>
      </c>
      <c r="R951" s="22">
        <f t="shared" si="185"/>
        <v>0</v>
      </c>
      <c r="S951" s="39" t="str">
        <f t="shared" si="186"/>
        <v/>
      </c>
      <c r="T951" s="39" t="str">
        <f t="shared" si="187"/>
        <v/>
      </c>
      <c r="U951" s="39" t="str">
        <f t="shared" si="188"/>
        <v/>
      </c>
    </row>
    <row r="952" spans="2:21" ht="12.75" customHeight="1" x14ac:dyDescent="0.15">
      <c r="B952" s="15" t="str">
        <f t="shared" si="179"/>
        <v/>
      </c>
      <c r="C952" s="15" t="str">
        <f>IF(E952="","",INT((E952-SUM(MOD(DATE(YEAR(E952-MOD(E952-2,7)+3),1,2),{1E+99;7})*{1;-1})+5)/7))</f>
        <v/>
      </c>
      <c r="D952" s="16" t="str">
        <f t="shared" si="180"/>
        <v/>
      </c>
      <c r="E952" s="17"/>
      <c r="F952" s="18"/>
      <c r="G952" s="20" t="str">
        <f t="shared" si="181"/>
        <v/>
      </c>
      <c r="H952" s="18"/>
      <c r="I952" s="15" t="str">
        <f t="shared" si="182"/>
        <v/>
      </c>
      <c r="J952" s="19"/>
      <c r="K952" s="19"/>
      <c r="L952" s="20" t="str">
        <f t="shared" si="183"/>
        <v/>
      </c>
      <c r="M952" s="15" t="str">
        <f t="shared" si="184"/>
        <v/>
      </c>
      <c r="N952" s="113"/>
      <c r="O952" s="21"/>
      <c r="P952" s="21">
        <v>0</v>
      </c>
      <c r="Q952" s="22">
        <f t="shared" si="189"/>
        <v>0</v>
      </c>
      <c r="R952" s="22">
        <f t="shared" si="185"/>
        <v>0</v>
      </c>
      <c r="S952" s="39" t="str">
        <f t="shared" si="186"/>
        <v/>
      </c>
      <c r="T952" s="39" t="str">
        <f t="shared" si="187"/>
        <v/>
      </c>
      <c r="U952" s="39" t="str">
        <f t="shared" si="188"/>
        <v/>
      </c>
    </row>
    <row r="953" spans="2:21" ht="12.75" customHeight="1" x14ac:dyDescent="0.15">
      <c r="B953" s="15" t="str">
        <f t="shared" si="179"/>
        <v/>
      </c>
      <c r="C953" s="15" t="str">
        <f>IF(E953="","",INT((E953-SUM(MOD(DATE(YEAR(E953-MOD(E953-2,7)+3),1,2),{1E+99;7})*{1;-1})+5)/7))</f>
        <v/>
      </c>
      <c r="D953" s="16" t="str">
        <f t="shared" si="180"/>
        <v/>
      </c>
      <c r="E953" s="17"/>
      <c r="F953" s="18"/>
      <c r="G953" s="20" t="str">
        <f t="shared" si="181"/>
        <v/>
      </c>
      <c r="H953" s="18"/>
      <c r="I953" s="15" t="str">
        <f t="shared" si="182"/>
        <v/>
      </c>
      <c r="J953" s="19"/>
      <c r="K953" s="19"/>
      <c r="L953" s="20" t="str">
        <f t="shared" si="183"/>
        <v/>
      </c>
      <c r="M953" s="15" t="str">
        <f t="shared" si="184"/>
        <v/>
      </c>
      <c r="N953" s="113"/>
      <c r="O953" s="21"/>
      <c r="P953" s="21">
        <v>0</v>
      </c>
      <c r="Q953" s="22">
        <f t="shared" si="189"/>
        <v>0</v>
      </c>
      <c r="R953" s="22">
        <f t="shared" si="185"/>
        <v>0</v>
      </c>
      <c r="S953" s="39" t="str">
        <f t="shared" si="186"/>
        <v/>
      </c>
      <c r="T953" s="39" t="str">
        <f t="shared" si="187"/>
        <v/>
      </c>
      <c r="U953" s="39" t="str">
        <f t="shared" si="188"/>
        <v/>
      </c>
    </row>
    <row r="954" spans="2:21" ht="12.75" customHeight="1" x14ac:dyDescent="0.15">
      <c r="B954" s="15" t="str">
        <f t="shared" si="179"/>
        <v/>
      </c>
      <c r="C954" s="15" t="str">
        <f>IF(E954="","",INT((E954-SUM(MOD(DATE(YEAR(E954-MOD(E954-2,7)+3),1,2),{1E+99;7})*{1;-1})+5)/7))</f>
        <v/>
      </c>
      <c r="D954" s="16" t="str">
        <f t="shared" si="180"/>
        <v/>
      </c>
      <c r="E954" s="17"/>
      <c r="F954" s="18"/>
      <c r="G954" s="20" t="str">
        <f t="shared" si="181"/>
        <v/>
      </c>
      <c r="H954" s="18"/>
      <c r="I954" s="15" t="str">
        <f t="shared" si="182"/>
        <v/>
      </c>
      <c r="J954" s="19"/>
      <c r="K954" s="19"/>
      <c r="L954" s="20" t="str">
        <f t="shared" si="183"/>
        <v/>
      </c>
      <c r="M954" s="15" t="str">
        <f t="shared" si="184"/>
        <v/>
      </c>
      <c r="N954" s="113"/>
      <c r="O954" s="21"/>
      <c r="P954" s="21">
        <v>0</v>
      </c>
      <c r="Q954" s="22">
        <f t="shared" si="189"/>
        <v>0</v>
      </c>
      <c r="R954" s="22">
        <f t="shared" si="185"/>
        <v>0</v>
      </c>
      <c r="S954" s="39" t="str">
        <f t="shared" si="186"/>
        <v/>
      </c>
      <c r="T954" s="39" t="str">
        <f t="shared" si="187"/>
        <v/>
      </c>
      <c r="U954" s="39" t="str">
        <f t="shared" si="188"/>
        <v/>
      </c>
    </row>
    <row r="955" spans="2:21" ht="12.75" customHeight="1" x14ac:dyDescent="0.15">
      <c r="B955" s="15" t="str">
        <f t="shared" si="179"/>
        <v/>
      </c>
      <c r="C955" s="15" t="str">
        <f>IF(E955="","",INT((E955-SUM(MOD(DATE(YEAR(E955-MOD(E955-2,7)+3),1,2),{1E+99;7})*{1;-1})+5)/7))</f>
        <v/>
      </c>
      <c r="D955" s="16" t="str">
        <f t="shared" si="180"/>
        <v/>
      </c>
      <c r="E955" s="17"/>
      <c r="F955" s="18"/>
      <c r="G955" s="20" t="str">
        <f t="shared" si="181"/>
        <v/>
      </c>
      <c r="H955" s="18"/>
      <c r="I955" s="15" t="str">
        <f t="shared" si="182"/>
        <v/>
      </c>
      <c r="J955" s="19"/>
      <c r="K955" s="19"/>
      <c r="L955" s="20" t="str">
        <f t="shared" si="183"/>
        <v/>
      </c>
      <c r="M955" s="15" t="str">
        <f t="shared" si="184"/>
        <v/>
      </c>
      <c r="N955" s="113"/>
      <c r="O955" s="21"/>
      <c r="P955" s="21">
        <v>0</v>
      </c>
      <c r="Q955" s="22">
        <f t="shared" si="189"/>
        <v>0</v>
      </c>
      <c r="R955" s="22">
        <f t="shared" si="185"/>
        <v>0</v>
      </c>
      <c r="S955" s="39" t="str">
        <f t="shared" si="186"/>
        <v/>
      </c>
      <c r="T955" s="39" t="str">
        <f t="shared" si="187"/>
        <v/>
      </c>
      <c r="U955" s="39" t="str">
        <f t="shared" si="188"/>
        <v/>
      </c>
    </row>
    <row r="956" spans="2:21" ht="12.75" customHeight="1" x14ac:dyDescent="0.15">
      <c r="B956" s="15" t="str">
        <f t="shared" si="179"/>
        <v/>
      </c>
      <c r="C956" s="15" t="str">
        <f>IF(E956="","",INT((E956-SUM(MOD(DATE(YEAR(E956-MOD(E956-2,7)+3),1,2),{1E+99;7})*{1;-1})+5)/7))</f>
        <v/>
      </c>
      <c r="D956" s="16" t="str">
        <f t="shared" si="180"/>
        <v/>
      </c>
      <c r="E956" s="17"/>
      <c r="F956" s="18"/>
      <c r="G956" s="20" t="str">
        <f t="shared" si="181"/>
        <v/>
      </c>
      <c r="H956" s="18"/>
      <c r="I956" s="15" t="str">
        <f t="shared" si="182"/>
        <v/>
      </c>
      <c r="J956" s="19"/>
      <c r="K956" s="19"/>
      <c r="L956" s="20" t="str">
        <f t="shared" si="183"/>
        <v/>
      </c>
      <c r="M956" s="15" t="str">
        <f t="shared" si="184"/>
        <v/>
      </c>
      <c r="N956" s="113"/>
      <c r="O956" s="21"/>
      <c r="P956" s="21">
        <v>0</v>
      </c>
      <c r="Q956" s="22">
        <f t="shared" si="189"/>
        <v>0</v>
      </c>
      <c r="R956" s="22">
        <f t="shared" si="185"/>
        <v>0</v>
      </c>
      <c r="S956" s="39" t="str">
        <f t="shared" si="186"/>
        <v/>
      </c>
      <c r="T956" s="39" t="str">
        <f t="shared" si="187"/>
        <v/>
      </c>
      <c r="U956" s="39" t="str">
        <f t="shared" si="188"/>
        <v/>
      </c>
    </row>
    <row r="957" spans="2:21" ht="12.75" customHeight="1" x14ac:dyDescent="0.15">
      <c r="B957" s="15" t="str">
        <f t="shared" si="179"/>
        <v/>
      </c>
      <c r="C957" s="15" t="str">
        <f>IF(E957="","",INT((E957-SUM(MOD(DATE(YEAR(E957-MOD(E957-2,7)+3),1,2),{1E+99;7})*{1;-1})+5)/7))</f>
        <v/>
      </c>
      <c r="D957" s="16" t="str">
        <f t="shared" si="180"/>
        <v/>
      </c>
      <c r="E957" s="17"/>
      <c r="F957" s="18"/>
      <c r="G957" s="20" t="str">
        <f t="shared" si="181"/>
        <v/>
      </c>
      <c r="H957" s="18"/>
      <c r="I957" s="15" t="str">
        <f t="shared" si="182"/>
        <v/>
      </c>
      <c r="J957" s="19"/>
      <c r="K957" s="19"/>
      <c r="L957" s="20" t="str">
        <f t="shared" si="183"/>
        <v/>
      </c>
      <c r="M957" s="15" t="str">
        <f t="shared" si="184"/>
        <v/>
      </c>
      <c r="N957" s="113"/>
      <c r="O957" s="21"/>
      <c r="P957" s="21">
        <v>0</v>
      </c>
      <c r="Q957" s="22">
        <f t="shared" si="189"/>
        <v>0</v>
      </c>
      <c r="R957" s="22">
        <f t="shared" si="185"/>
        <v>0</v>
      </c>
      <c r="S957" s="39" t="str">
        <f t="shared" si="186"/>
        <v/>
      </c>
      <c r="T957" s="39" t="str">
        <f t="shared" si="187"/>
        <v/>
      </c>
      <c r="U957" s="39" t="str">
        <f t="shared" si="188"/>
        <v/>
      </c>
    </row>
    <row r="958" spans="2:21" ht="12.75" customHeight="1" x14ac:dyDescent="0.15">
      <c r="B958" s="15" t="str">
        <f t="shared" si="179"/>
        <v/>
      </c>
      <c r="C958" s="15" t="str">
        <f>IF(E958="","",INT((E958-SUM(MOD(DATE(YEAR(E958-MOD(E958-2,7)+3),1,2),{1E+99;7})*{1;-1})+5)/7))</f>
        <v/>
      </c>
      <c r="D958" s="16" t="str">
        <f t="shared" si="180"/>
        <v/>
      </c>
      <c r="E958" s="17"/>
      <c r="F958" s="18"/>
      <c r="G958" s="20" t="str">
        <f t="shared" si="181"/>
        <v/>
      </c>
      <c r="H958" s="18"/>
      <c r="I958" s="15" t="str">
        <f t="shared" si="182"/>
        <v/>
      </c>
      <c r="J958" s="19"/>
      <c r="K958" s="19"/>
      <c r="L958" s="20" t="str">
        <f t="shared" si="183"/>
        <v/>
      </c>
      <c r="M958" s="15" t="str">
        <f t="shared" si="184"/>
        <v/>
      </c>
      <c r="N958" s="113"/>
      <c r="O958" s="21"/>
      <c r="P958" s="21">
        <v>0</v>
      </c>
      <c r="Q958" s="22">
        <f t="shared" si="189"/>
        <v>0</v>
      </c>
      <c r="R958" s="22">
        <f t="shared" si="185"/>
        <v>0</v>
      </c>
      <c r="S958" s="39" t="str">
        <f t="shared" si="186"/>
        <v/>
      </c>
      <c r="T958" s="39" t="str">
        <f t="shared" si="187"/>
        <v/>
      </c>
      <c r="U958" s="39" t="str">
        <f t="shared" si="188"/>
        <v/>
      </c>
    </row>
    <row r="959" spans="2:21" ht="12.75" customHeight="1" x14ac:dyDescent="0.15">
      <c r="B959" s="15" t="str">
        <f t="shared" si="179"/>
        <v/>
      </c>
      <c r="C959" s="15" t="str">
        <f>IF(E959="","",INT((E959-SUM(MOD(DATE(YEAR(E959-MOD(E959-2,7)+3),1,2),{1E+99;7})*{1;-1})+5)/7))</f>
        <v/>
      </c>
      <c r="D959" s="16" t="str">
        <f t="shared" si="180"/>
        <v/>
      </c>
      <c r="E959" s="17"/>
      <c r="F959" s="18"/>
      <c r="G959" s="20" t="str">
        <f t="shared" si="181"/>
        <v/>
      </c>
      <c r="H959" s="18"/>
      <c r="I959" s="15" t="str">
        <f t="shared" si="182"/>
        <v/>
      </c>
      <c r="J959" s="19"/>
      <c r="K959" s="19"/>
      <c r="L959" s="20" t="str">
        <f t="shared" si="183"/>
        <v/>
      </c>
      <c r="M959" s="15" t="str">
        <f t="shared" si="184"/>
        <v/>
      </c>
      <c r="N959" s="113"/>
      <c r="O959" s="21"/>
      <c r="P959" s="21">
        <v>0</v>
      </c>
      <c r="Q959" s="22">
        <f t="shared" si="189"/>
        <v>0</v>
      </c>
      <c r="R959" s="22">
        <f t="shared" si="185"/>
        <v>0</v>
      </c>
      <c r="S959" s="39" t="str">
        <f t="shared" si="186"/>
        <v/>
      </c>
      <c r="T959" s="39" t="str">
        <f t="shared" si="187"/>
        <v/>
      </c>
      <c r="U959" s="39" t="str">
        <f t="shared" si="188"/>
        <v/>
      </c>
    </row>
    <row r="960" spans="2:21" ht="12.75" customHeight="1" x14ac:dyDescent="0.15">
      <c r="B960" s="15" t="str">
        <f t="shared" si="179"/>
        <v/>
      </c>
      <c r="C960" s="15" t="str">
        <f>IF(E960="","",INT((E960-SUM(MOD(DATE(YEAR(E960-MOD(E960-2,7)+3),1,2),{1E+99;7})*{1;-1})+5)/7))</f>
        <v/>
      </c>
      <c r="D960" s="16" t="str">
        <f t="shared" si="180"/>
        <v/>
      </c>
      <c r="E960" s="17"/>
      <c r="F960" s="18"/>
      <c r="G960" s="20" t="str">
        <f t="shared" si="181"/>
        <v/>
      </c>
      <c r="H960" s="18"/>
      <c r="I960" s="15" t="str">
        <f t="shared" si="182"/>
        <v/>
      </c>
      <c r="J960" s="19"/>
      <c r="K960" s="19"/>
      <c r="L960" s="20" t="str">
        <f t="shared" si="183"/>
        <v/>
      </c>
      <c r="M960" s="15" t="str">
        <f t="shared" si="184"/>
        <v/>
      </c>
      <c r="N960" s="113"/>
      <c r="O960" s="21"/>
      <c r="P960" s="21">
        <v>0</v>
      </c>
      <c r="Q960" s="22">
        <f t="shared" si="189"/>
        <v>0</v>
      </c>
      <c r="R960" s="22">
        <f t="shared" si="185"/>
        <v>0</v>
      </c>
      <c r="S960" s="39" t="str">
        <f t="shared" si="186"/>
        <v/>
      </c>
      <c r="T960" s="39" t="str">
        <f t="shared" si="187"/>
        <v/>
      </c>
      <c r="U960" s="39" t="str">
        <f t="shared" si="188"/>
        <v/>
      </c>
    </row>
    <row r="961" spans="2:21" ht="12.75" customHeight="1" x14ac:dyDescent="0.15">
      <c r="B961" s="15" t="str">
        <f t="shared" si="179"/>
        <v/>
      </c>
      <c r="C961" s="15" t="str">
        <f>IF(E961="","",INT((E961-SUM(MOD(DATE(YEAR(E961-MOD(E961-2,7)+3),1,2),{1E+99;7})*{1;-1})+5)/7))</f>
        <v/>
      </c>
      <c r="D961" s="16" t="str">
        <f t="shared" si="180"/>
        <v/>
      </c>
      <c r="E961" s="17"/>
      <c r="F961" s="18"/>
      <c r="G961" s="20" t="str">
        <f t="shared" si="181"/>
        <v/>
      </c>
      <c r="H961" s="18"/>
      <c r="I961" s="15" t="str">
        <f t="shared" si="182"/>
        <v/>
      </c>
      <c r="J961" s="19"/>
      <c r="K961" s="19"/>
      <c r="L961" s="20" t="str">
        <f t="shared" si="183"/>
        <v/>
      </c>
      <c r="M961" s="15" t="str">
        <f t="shared" si="184"/>
        <v/>
      </c>
      <c r="N961" s="113"/>
      <c r="O961" s="21"/>
      <c r="P961" s="21">
        <v>0</v>
      </c>
      <c r="Q961" s="22">
        <f t="shared" si="189"/>
        <v>0</v>
      </c>
      <c r="R961" s="22">
        <f t="shared" si="185"/>
        <v>0</v>
      </c>
      <c r="S961" s="39" t="str">
        <f t="shared" si="186"/>
        <v/>
      </c>
      <c r="T961" s="39" t="str">
        <f t="shared" si="187"/>
        <v/>
      </c>
      <c r="U961" s="39" t="str">
        <f t="shared" si="188"/>
        <v/>
      </c>
    </row>
    <row r="962" spans="2:21" ht="12.75" customHeight="1" x14ac:dyDescent="0.15">
      <c r="B962" s="15" t="str">
        <f t="shared" si="179"/>
        <v/>
      </c>
      <c r="C962" s="15" t="str">
        <f>IF(E962="","",INT((E962-SUM(MOD(DATE(YEAR(E962-MOD(E962-2,7)+3),1,2),{1E+99;7})*{1;-1})+5)/7))</f>
        <v/>
      </c>
      <c r="D962" s="16" t="str">
        <f t="shared" si="180"/>
        <v/>
      </c>
      <c r="E962" s="17"/>
      <c r="F962" s="18"/>
      <c r="G962" s="20" t="str">
        <f t="shared" si="181"/>
        <v/>
      </c>
      <c r="H962" s="18"/>
      <c r="I962" s="15" t="str">
        <f t="shared" si="182"/>
        <v/>
      </c>
      <c r="J962" s="19"/>
      <c r="K962" s="19"/>
      <c r="L962" s="20" t="str">
        <f t="shared" si="183"/>
        <v/>
      </c>
      <c r="M962" s="15" t="str">
        <f t="shared" si="184"/>
        <v/>
      </c>
      <c r="N962" s="113"/>
      <c r="O962" s="21"/>
      <c r="P962" s="21">
        <v>0</v>
      </c>
      <c r="Q962" s="22">
        <f t="shared" si="189"/>
        <v>0</v>
      </c>
      <c r="R962" s="22">
        <f t="shared" si="185"/>
        <v>0</v>
      </c>
      <c r="S962" s="39" t="str">
        <f t="shared" si="186"/>
        <v/>
      </c>
      <c r="T962" s="39" t="str">
        <f t="shared" si="187"/>
        <v/>
      </c>
      <c r="U962" s="39" t="str">
        <f t="shared" si="188"/>
        <v/>
      </c>
    </row>
    <row r="963" spans="2:21" ht="12.75" customHeight="1" x14ac:dyDescent="0.15">
      <c r="B963" s="15" t="str">
        <f t="shared" si="179"/>
        <v/>
      </c>
      <c r="C963" s="15" t="str">
        <f>IF(E963="","",INT((E963-SUM(MOD(DATE(YEAR(E963-MOD(E963-2,7)+3),1,2),{1E+99;7})*{1;-1})+5)/7))</f>
        <v/>
      </c>
      <c r="D963" s="16" t="str">
        <f t="shared" si="180"/>
        <v/>
      </c>
      <c r="E963" s="17"/>
      <c r="F963" s="18"/>
      <c r="G963" s="20" t="str">
        <f t="shared" si="181"/>
        <v/>
      </c>
      <c r="H963" s="18"/>
      <c r="I963" s="15" t="str">
        <f t="shared" si="182"/>
        <v/>
      </c>
      <c r="J963" s="19"/>
      <c r="K963" s="19"/>
      <c r="L963" s="20" t="str">
        <f t="shared" si="183"/>
        <v/>
      </c>
      <c r="M963" s="15" t="str">
        <f t="shared" si="184"/>
        <v/>
      </c>
      <c r="N963" s="113"/>
      <c r="O963" s="21"/>
      <c r="P963" s="21">
        <v>0</v>
      </c>
      <c r="Q963" s="22">
        <f t="shared" si="189"/>
        <v>0</v>
      </c>
      <c r="R963" s="22">
        <f t="shared" si="185"/>
        <v>0</v>
      </c>
      <c r="S963" s="39" t="str">
        <f t="shared" si="186"/>
        <v/>
      </c>
      <c r="T963" s="39" t="str">
        <f t="shared" si="187"/>
        <v/>
      </c>
      <c r="U963" s="39" t="str">
        <f t="shared" si="188"/>
        <v/>
      </c>
    </row>
    <row r="964" spans="2:21" ht="12.75" customHeight="1" x14ac:dyDescent="0.15">
      <c r="B964" s="15" t="str">
        <f t="shared" si="179"/>
        <v/>
      </c>
      <c r="C964" s="15" t="str">
        <f>IF(E964="","",INT((E964-SUM(MOD(DATE(YEAR(E964-MOD(E964-2,7)+3),1,2),{1E+99;7})*{1;-1})+5)/7))</f>
        <v/>
      </c>
      <c r="D964" s="16" t="str">
        <f t="shared" si="180"/>
        <v/>
      </c>
      <c r="E964" s="17"/>
      <c r="F964" s="18"/>
      <c r="G964" s="20" t="str">
        <f t="shared" si="181"/>
        <v/>
      </c>
      <c r="H964" s="18"/>
      <c r="I964" s="15" t="str">
        <f t="shared" si="182"/>
        <v/>
      </c>
      <c r="J964" s="19"/>
      <c r="K964" s="19"/>
      <c r="L964" s="20" t="str">
        <f t="shared" si="183"/>
        <v/>
      </c>
      <c r="M964" s="15" t="str">
        <f t="shared" si="184"/>
        <v/>
      </c>
      <c r="N964" s="113"/>
      <c r="O964" s="21"/>
      <c r="P964" s="21">
        <v>0</v>
      </c>
      <c r="Q964" s="22">
        <f t="shared" si="189"/>
        <v>0</v>
      </c>
      <c r="R964" s="22">
        <f t="shared" si="185"/>
        <v>0</v>
      </c>
      <c r="S964" s="39" t="str">
        <f t="shared" si="186"/>
        <v/>
      </c>
      <c r="T964" s="39" t="str">
        <f t="shared" si="187"/>
        <v/>
      </c>
      <c r="U964" s="39" t="str">
        <f t="shared" si="188"/>
        <v/>
      </c>
    </row>
    <row r="965" spans="2:21" ht="12.75" customHeight="1" x14ac:dyDescent="0.15">
      <c r="B965" s="15" t="str">
        <f t="shared" si="179"/>
        <v/>
      </c>
      <c r="C965" s="15" t="str">
        <f>IF(E965="","",INT((E965-SUM(MOD(DATE(YEAR(E965-MOD(E965-2,7)+3),1,2),{1E+99;7})*{1;-1})+5)/7))</f>
        <v/>
      </c>
      <c r="D965" s="16" t="str">
        <f t="shared" si="180"/>
        <v/>
      </c>
      <c r="E965" s="17"/>
      <c r="F965" s="18"/>
      <c r="G965" s="20" t="str">
        <f t="shared" si="181"/>
        <v/>
      </c>
      <c r="H965" s="18"/>
      <c r="I965" s="15" t="str">
        <f t="shared" si="182"/>
        <v/>
      </c>
      <c r="J965" s="19"/>
      <c r="K965" s="19"/>
      <c r="L965" s="20" t="str">
        <f t="shared" si="183"/>
        <v/>
      </c>
      <c r="M965" s="15" t="str">
        <f t="shared" si="184"/>
        <v/>
      </c>
      <c r="N965" s="113"/>
      <c r="O965" s="21"/>
      <c r="P965" s="21">
        <v>0</v>
      </c>
      <c r="Q965" s="22">
        <f t="shared" si="189"/>
        <v>0</v>
      </c>
      <c r="R965" s="22">
        <f t="shared" si="185"/>
        <v>0</v>
      </c>
      <c r="S965" s="39" t="str">
        <f t="shared" si="186"/>
        <v/>
      </c>
      <c r="T965" s="39" t="str">
        <f t="shared" si="187"/>
        <v/>
      </c>
      <c r="U965" s="39" t="str">
        <f t="shared" si="188"/>
        <v/>
      </c>
    </row>
    <row r="966" spans="2:21" ht="12.75" customHeight="1" x14ac:dyDescent="0.15">
      <c r="B966" s="15" t="str">
        <f t="shared" si="179"/>
        <v/>
      </c>
      <c r="C966" s="15" t="str">
        <f>IF(E966="","",INT((E966-SUM(MOD(DATE(YEAR(E966-MOD(E966-2,7)+3),1,2),{1E+99;7})*{1;-1})+5)/7))</f>
        <v/>
      </c>
      <c r="D966" s="16" t="str">
        <f t="shared" si="180"/>
        <v/>
      </c>
      <c r="E966" s="17"/>
      <c r="F966" s="18"/>
      <c r="G966" s="20" t="str">
        <f t="shared" si="181"/>
        <v/>
      </c>
      <c r="H966" s="18"/>
      <c r="I966" s="15" t="str">
        <f t="shared" si="182"/>
        <v/>
      </c>
      <c r="J966" s="19"/>
      <c r="K966" s="19"/>
      <c r="L966" s="20" t="str">
        <f t="shared" si="183"/>
        <v/>
      </c>
      <c r="M966" s="15" t="str">
        <f t="shared" si="184"/>
        <v/>
      </c>
      <c r="N966" s="113"/>
      <c r="O966" s="21"/>
      <c r="P966" s="21">
        <v>0</v>
      </c>
      <c r="Q966" s="22">
        <f t="shared" si="189"/>
        <v>0</v>
      </c>
      <c r="R966" s="22">
        <f t="shared" si="185"/>
        <v>0</v>
      </c>
      <c r="S966" s="39" t="str">
        <f t="shared" si="186"/>
        <v/>
      </c>
      <c r="T966" s="39" t="str">
        <f t="shared" si="187"/>
        <v/>
      </c>
      <c r="U966" s="39" t="str">
        <f t="shared" si="188"/>
        <v/>
      </c>
    </row>
    <row r="967" spans="2:21" ht="12.75" customHeight="1" x14ac:dyDescent="0.15">
      <c r="B967" s="15" t="str">
        <f t="shared" si="179"/>
        <v/>
      </c>
      <c r="C967" s="15" t="str">
        <f>IF(E967="","",INT((E967-SUM(MOD(DATE(YEAR(E967-MOD(E967-2,7)+3),1,2),{1E+99;7})*{1;-1})+5)/7))</f>
        <v/>
      </c>
      <c r="D967" s="16" t="str">
        <f t="shared" si="180"/>
        <v/>
      </c>
      <c r="E967" s="17"/>
      <c r="F967" s="18"/>
      <c r="G967" s="20" t="str">
        <f t="shared" si="181"/>
        <v/>
      </c>
      <c r="H967" s="18"/>
      <c r="I967" s="15" t="str">
        <f t="shared" si="182"/>
        <v/>
      </c>
      <c r="J967" s="19"/>
      <c r="K967" s="19"/>
      <c r="L967" s="20" t="str">
        <f t="shared" si="183"/>
        <v/>
      </c>
      <c r="M967" s="15" t="str">
        <f t="shared" si="184"/>
        <v/>
      </c>
      <c r="N967" s="113"/>
      <c r="O967" s="21"/>
      <c r="P967" s="21">
        <v>0</v>
      </c>
      <c r="Q967" s="22">
        <f t="shared" si="189"/>
        <v>0</v>
      </c>
      <c r="R967" s="22">
        <f t="shared" si="185"/>
        <v>0</v>
      </c>
      <c r="S967" s="39" t="str">
        <f t="shared" si="186"/>
        <v/>
      </c>
      <c r="T967" s="39" t="str">
        <f t="shared" si="187"/>
        <v/>
      </c>
      <c r="U967" s="39" t="str">
        <f t="shared" si="188"/>
        <v/>
      </c>
    </row>
    <row r="968" spans="2:21" ht="12.75" customHeight="1" x14ac:dyDescent="0.15">
      <c r="B968" s="15" t="str">
        <f t="shared" si="179"/>
        <v/>
      </c>
      <c r="C968" s="15" t="str">
        <f>IF(E968="","",INT((E968-SUM(MOD(DATE(YEAR(E968-MOD(E968-2,7)+3),1,2),{1E+99;7})*{1;-1})+5)/7))</f>
        <v/>
      </c>
      <c r="D968" s="16" t="str">
        <f t="shared" si="180"/>
        <v/>
      </c>
      <c r="E968" s="17"/>
      <c r="F968" s="18"/>
      <c r="G968" s="20" t="str">
        <f t="shared" si="181"/>
        <v/>
      </c>
      <c r="H968" s="18"/>
      <c r="I968" s="15" t="str">
        <f t="shared" si="182"/>
        <v/>
      </c>
      <c r="J968" s="19"/>
      <c r="K968" s="19"/>
      <c r="L968" s="20" t="str">
        <f t="shared" si="183"/>
        <v/>
      </c>
      <c r="M968" s="15" t="str">
        <f t="shared" si="184"/>
        <v/>
      </c>
      <c r="N968" s="113"/>
      <c r="O968" s="21"/>
      <c r="P968" s="21">
        <v>0</v>
      </c>
      <c r="Q968" s="22">
        <f t="shared" si="189"/>
        <v>0</v>
      </c>
      <c r="R968" s="22">
        <f t="shared" si="185"/>
        <v>0</v>
      </c>
      <c r="S968" s="39" t="str">
        <f t="shared" si="186"/>
        <v/>
      </c>
      <c r="T968" s="39" t="str">
        <f t="shared" si="187"/>
        <v/>
      </c>
      <c r="U968" s="39" t="str">
        <f t="shared" si="188"/>
        <v/>
      </c>
    </row>
    <row r="969" spans="2:21" ht="12.75" customHeight="1" x14ac:dyDescent="0.15">
      <c r="B969" s="15" t="str">
        <f t="shared" si="179"/>
        <v/>
      </c>
      <c r="C969" s="15" t="str">
        <f>IF(E969="","",INT((E969-SUM(MOD(DATE(YEAR(E969-MOD(E969-2,7)+3),1,2),{1E+99;7})*{1;-1})+5)/7))</f>
        <v/>
      </c>
      <c r="D969" s="16" t="str">
        <f t="shared" si="180"/>
        <v/>
      </c>
      <c r="E969" s="17"/>
      <c r="F969" s="18"/>
      <c r="G969" s="20" t="str">
        <f t="shared" si="181"/>
        <v/>
      </c>
      <c r="H969" s="18"/>
      <c r="I969" s="15" t="str">
        <f t="shared" si="182"/>
        <v/>
      </c>
      <c r="J969" s="19"/>
      <c r="K969" s="19"/>
      <c r="L969" s="20" t="str">
        <f t="shared" si="183"/>
        <v/>
      </c>
      <c r="M969" s="15" t="str">
        <f t="shared" si="184"/>
        <v/>
      </c>
      <c r="N969" s="113"/>
      <c r="O969" s="21"/>
      <c r="P969" s="21">
        <v>0</v>
      </c>
      <c r="Q969" s="22">
        <f t="shared" si="189"/>
        <v>0</v>
      </c>
      <c r="R969" s="22">
        <f t="shared" si="185"/>
        <v>0</v>
      </c>
      <c r="S969" s="39" t="str">
        <f t="shared" si="186"/>
        <v/>
      </c>
      <c r="T969" s="39" t="str">
        <f t="shared" si="187"/>
        <v/>
      </c>
      <c r="U969" s="39" t="str">
        <f t="shared" si="188"/>
        <v/>
      </c>
    </row>
    <row r="970" spans="2:21" ht="12.75" customHeight="1" x14ac:dyDescent="0.15">
      <c r="B970" s="15" t="str">
        <f t="shared" si="179"/>
        <v/>
      </c>
      <c r="C970" s="15" t="str">
        <f>IF(E970="","",INT((E970-SUM(MOD(DATE(YEAR(E970-MOD(E970-2,7)+3),1,2),{1E+99;7})*{1;-1})+5)/7))</f>
        <v/>
      </c>
      <c r="D970" s="16" t="str">
        <f t="shared" si="180"/>
        <v/>
      </c>
      <c r="E970" s="17"/>
      <c r="F970" s="18"/>
      <c r="G970" s="20" t="str">
        <f t="shared" si="181"/>
        <v/>
      </c>
      <c r="H970" s="18"/>
      <c r="I970" s="15" t="str">
        <f t="shared" si="182"/>
        <v/>
      </c>
      <c r="J970" s="19"/>
      <c r="K970" s="19"/>
      <c r="L970" s="20" t="str">
        <f t="shared" si="183"/>
        <v/>
      </c>
      <c r="M970" s="15" t="str">
        <f t="shared" si="184"/>
        <v/>
      </c>
      <c r="N970" s="113"/>
      <c r="O970" s="21"/>
      <c r="P970" s="21">
        <v>0</v>
      </c>
      <c r="Q970" s="22">
        <f t="shared" si="189"/>
        <v>0</v>
      </c>
      <c r="R970" s="22">
        <f t="shared" si="185"/>
        <v>0</v>
      </c>
      <c r="S970" s="39" t="str">
        <f t="shared" si="186"/>
        <v/>
      </c>
      <c r="T970" s="39" t="str">
        <f t="shared" si="187"/>
        <v/>
      </c>
      <c r="U970" s="39" t="str">
        <f t="shared" si="188"/>
        <v/>
      </c>
    </row>
    <row r="971" spans="2:21" ht="12.75" customHeight="1" x14ac:dyDescent="0.15">
      <c r="B971" s="15" t="str">
        <f t="shared" si="179"/>
        <v/>
      </c>
      <c r="C971" s="15" t="str">
        <f>IF(E971="","",INT((E971-SUM(MOD(DATE(YEAR(E971-MOD(E971-2,7)+3),1,2),{1E+99;7})*{1;-1})+5)/7))</f>
        <v/>
      </c>
      <c r="D971" s="16" t="str">
        <f t="shared" si="180"/>
        <v/>
      </c>
      <c r="E971" s="17"/>
      <c r="F971" s="18"/>
      <c r="G971" s="20" t="str">
        <f t="shared" si="181"/>
        <v/>
      </c>
      <c r="H971" s="18"/>
      <c r="I971" s="15" t="str">
        <f t="shared" si="182"/>
        <v/>
      </c>
      <c r="J971" s="19"/>
      <c r="K971" s="19"/>
      <c r="L971" s="20" t="str">
        <f t="shared" si="183"/>
        <v/>
      </c>
      <c r="M971" s="15" t="str">
        <f t="shared" si="184"/>
        <v/>
      </c>
      <c r="N971" s="113"/>
      <c r="O971" s="21"/>
      <c r="P971" s="21">
        <v>0</v>
      </c>
      <c r="Q971" s="22">
        <f t="shared" si="189"/>
        <v>0</v>
      </c>
      <c r="R971" s="22">
        <f t="shared" si="185"/>
        <v>0</v>
      </c>
      <c r="S971" s="39" t="str">
        <f t="shared" si="186"/>
        <v/>
      </c>
      <c r="T971" s="39" t="str">
        <f t="shared" si="187"/>
        <v/>
      </c>
      <c r="U971" s="39" t="str">
        <f t="shared" si="188"/>
        <v/>
      </c>
    </row>
    <row r="972" spans="2:21" ht="12.75" customHeight="1" x14ac:dyDescent="0.15">
      <c r="B972" s="15" t="str">
        <f t="shared" ref="B972:B1019" si="190">IF(E972="","",MONTH(E972))</f>
        <v/>
      </c>
      <c r="C972" s="15" t="str">
        <f>IF(E972="","",INT((E972-SUM(MOD(DATE(YEAR(E972-MOD(E972-2,7)+3),1,2),{1E+99;7})*{1;-1})+5)/7))</f>
        <v/>
      </c>
      <c r="D972" s="16" t="str">
        <f t="shared" ref="D972:D1019" si="191">IF(E972="","",E972)</f>
        <v/>
      </c>
      <c r="E972" s="17"/>
      <c r="F972" s="18"/>
      <c r="G972" s="20" t="str">
        <f t="shared" ref="G972:G1019" si="192">IF(ISERROR(VLOOKUP(F972,TabelKlanten,2,FALSE)),"",VLOOKUP(F972,TabelKlanten,2,FALSE))</f>
        <v/>
      </c>
      <c r="H972" s="18"/>
      <c r="I972" s="15" t="str">
        <f t="shared" ref="I972:I1019" si="193">IF(ISERROR(VLOOKUP(H972,TabelProjecten,2,FALSE)),"",VLOOKUP(H972,TabelProjecten,2,FALSE))</f>
        <v/>
      </c>
      <c r="J972" s="19"/>
      <c r="K972" s="19"/>
      <c r="L972" s="20" t="str">
        <f t="shared" ref="L972:L1019" si="194">IF(ISERROR(VLOOKUP(K972,UrenTabel,3,FALSE)),"",VLOOKUP(K972,UrenTabel,3,FALSE))</f>
        <v/>
      </c>
      <c r="M972" s="15" t="str">
        <f t="shared" ref="M972:M1019" si="195">IF(ISERROR(VLOOKUP(K972,UrenTabel,2,FALSE)),"",VLOOKUP(K972,UrenTabel,2,FALSE))</f>
        <v/>
      </c>
      <c r="N972" s="113"/>
      <c r="O972" s="21"/>
      <c r="P972" s="21"/>
      <c r="Q972" s="22">
        <f t="shared" si="189"/>
        <v>0</v>
      </c>
      <c r="R972" s="22">
        <f t="shared" si="185"/>
        <v>0</v>
      </c>
      <c r="S972" s="39" t="str">
        <f t="shared" si="186"/>
        <v/>
      </c>
      <c r="T972" s="39" t="str">
        <f t="shared" si="187"/>
        <v/>
      </c>
      <c r="U972" s="39" t="str">
        <f t="shared" si="188"/>
        <v/>
      </c>
    </row>
    <row r="973" spans="2:21" ht="12.75" customHeight="1" x14ac:dyDescent="0.15">
      <c r="B973" s="15" t="str">
        <f t="shared" si="190"/>
        <v/>
      </c>
      <c r="C973" s="15" t="str">
        <f>IF(E973="","",INT((E973-SUM(MOD(DATE(YEAR(E973-MOD(E973-2,7)+3),1,2),{1E+99;7})*{1;-1})+5)/7))</f>
        <v/>
      </c>
      <c r="D973" s="16" t="str">
        <f t="shared" si="191"/>
        <v/>
      </c>
      <c r="E973" s="17"/>
      <c r="F973" s="18"/>
      <c r="G973" s="20" t="str">
        <f t="shared" si="192"/>
        <v/>
      </c>
      <c r="H973" s="18"/>
      <c r="I973" s="15" t="str">
        <f t="shared" si="193"/>
        <v/>
      </c>
      <c r="J973" s="19"/>
      <c r="K973" s="19"/>
      <c r="L973" s="20" t="str">
        <f t="shared" si="194"/>
        <v/>
      </c>
      <c r="M973" s="15" t="str">
        <f t="shared" si="195"/>
        <v/>
      </c>
      <c r="N973" s="113"/>
      <c r="O973" s="21"/>
      <c r="P973" s="21"/>
      <c r="Q973" s="22">
        <f t="shared" si="189"/>
        <v>0</v>
      </c>
      <c r="R973" s="22">
        <f t="shared" si="185"/>
        <v>0</v>
      </c>
      <c r="S973" s="39" t="str">
        <f t="shared" si="186"/>
        <v/>
      </c>
      <c r="T973" s="39" t="str">
        <f t="shared" si="187"/>
        <v/>
      </c>
      <c r="U973" s="39" t="str">
        <f t="shared" si="188"/>
        <v/>
      </c>
    </row>
    <row r="974" spans="2:21" ht="12.75" customHeight="1" x14ac:dyDescent="0.15">
      <c r="B974" s="15" t="str">
        <f t="shared" si="190"/>
        <v/>
      </c>
      <c r="C974" s="15" t="str">
        <f>IF(E974="","",INT((E974-SUM(MOD(DATE(YEAR(E974-MOD(E974-2,7)+3),1,2),{1E+99;7})*{1;-1})+5)/7))</f>
        <v/>
      </c>
      <c r="D974" s="16" t="str">
        <f t="shared" si="191"/>
        <v/>
      </c>
      <c r="E974" s="17"/>
      <c r="F974" s="18"/>
      <c r="G974" s="20" t="str">
        <f t="shared" si="192"/>
        <v/>
      </c>
      <c r="H974" s="18"/>
      <c r="I974" s="15" t="str">
        <f t="shared" si="193"/>
        <v/>
      </c>
      <c r="J974" s="19"/>
      <c r="K974" s="19"/>
      <c r="L974" s="20" t="str">
        <f t="shared" si="194"/>
        <v/>
      </c>
      <c r="M974" s="15" t="str">
        <f t="shared" si="195"/>
        <v/>
      </c>
      <c r="N974" s="113"/>
      <c r="O974" s="21"/>
      <c r="P974" s="21"/>
      <c r="Q974" s="22">
        <f t="shared" si="189"/>
        <v>0</v>
      </c>
      <c r="R974" s="22">
        <f t="shared" si="185"/>
        <v>0</v>
      </c>
      <c r="S974" s="39" t="str">
        <f t="shared" si="186"/>
        <v/>
      </c>
      <c r="T974" s="39" t="str">
        <f t="shared" si="187"/>
        <v/>
      </c>
      <c r="U974" s="39" t="str">
        <f t="shared" si="188"/>
        <v/>
      </c>
    </row>
    <row r="975" spans="2:21" ht="12.75" customHeight="1" x14ac:dyDescent="0.15">
      <c r="B975" s="15" t="str">
        <f t="shared" si="190"/>
        <v/>
      </c>
      <c r="C975" s="15" t="str">
        <f>IF(E975="","",INT((E975-SUM(MOD(DATE(YEAR(E975-MOD(E975-2,7)+3),1,2),{1E+99;7})*{1;-1})+5)/7))</f>
        <v/>
      </c>
      <c r="D975" s="16" t="str">
        <f t="shared" si="191"/>
        <v/>
      </c>
      <c r="E975" s="17"/>
      <c r="F975" s="18"/>
      <c r="G975" s="20" t="str">
        <f t="shared" si="192"/>
        <v/>
      </c>
      <c r="H975" s="18"/>
      <c r="I975" s="15" t="str">
        <f t="shared" si="193"/>
        <v/>
      </c>
      <c r="J975" s="19"/>
      <c r="K975" s="19"/>
      <c r="L975" s="20" t="str">
        <f t="shared" si="194"/>
        <v/>
      </c>
      <c r="M975" s="15" t="str">
        <f t="shared" si="195"/>
        <v/>
      </c>
      <c r="N975" s="113"/>
      <c r="O975" s="21"/>
      <c r="P975" s="21"/>
      <c r="Q975" s="22">
        <f t="shared" si="189"/>
        <v>0</v>
      </c>
      <c r="R975" s="22">
        <f t="shared" si="185"/>
        <v>0</v>
      </c>
      <c r="S975" s="39" t="str">
        <f t="shared" si="186"/>
        <v/>
      </c>
      <c r="T975" s="39" t="str">
        <f t="shared" si="187"/>
        <v/>
      </c>
      <c r="U975" s="39" t="str">
        <f t="shared" si="188"/>
        <v/>
      </c>
    </row>
    <row r="976" spans="2:21" ht="12.75" customHeight="1" x14ac:dyDescent="0.15">
      <c r="B976" s="15" t="str">
        <f t="shared" si="190"/>
        <v/>
      </c>
      <c r="C976" s="15" t="str">
        <f>IF(E976="","",INT((E976-SUM(MOD(DATE(YEAR(E976-MOD(E976-2,7)+3),1,2),{1E+99;7})*{1;-1})+5)/7))</f>
        <v/>
      </c>
      <c r="D976" s="16" t="str">
        <f t="shared" si="191"/>
        <v/>
      </c>
      <c r="E976" s="17"/>
      <c r="F976" s="18"/>
      <c r="G976" s="20" t="str">
        <f t="shared" si="192"/>
        <v/>
      </c>
      <c r="H976" s="18"/>
      <c r="I976" s="15" t="str">
        <f t="shared" si="193"/>
        <v/>
      </c>
      <c r="J976" s="19"/>
      <c r="K976" s="19"/>
      <c r="L976" s="20" t="str">
        <f t="shared" si="194"/>
        <v/>
      </c>
      <c r="M976" s="15" t="str">
        <f t="shared" si="195"/>
        <v/>
      </c>
      <c r="N976" s="113"/>
      <c r="O976" s="21"/>
      <c r="P976" s="21"/>
      <c r="Q976" s="22">
        <f t="shared" si="189"/>
        <v>0</v>
      </c>
      <c r="R976" s="22">
        <f t="shared" si="185"/>
        <v>0</v>
      </c>
      <c r="S976" s="39" t="str">
        <f t="shared" si="186"/>
        <v/>
      </c>
      <c r="T976" s="39" t="str">
        <f t="shared" si="187"/>
        <v/>
      </c>
      <c r="U976" s="39" t="str">
        <f t="shared" si="188"/>
        <v/>
      </c>
    </row>
    <row r="977" spans="2:21" ht="12.75" customHeight="1" x14ac:dyDescent="0.15">
      <c r="B977" s="15" t="str">
        <f t="shared" si="190"/>
        <v/>
      </c>
      <c r="C977" s="15" t="str">
        <f>IF(E977="","",INT((E977-SUM(MOD(DATE(YEAR(E977-MOD(E977-2,7)+3),1,2),{1E+99;7})*{1;-1})+5)/7))</f>
        <v/>
      </c>
      <c r="D977" s="16" t="str">
        <f t="shared" si="191"/>
        <v/>
      </c>
      <c r="E977" s="17"/>
      <c r="F977" s="18"/>
      <c r="G977" s="20" t="str">
        <f t="shared" si="192"/>
        <v/>
      </c>
      <c r="H977" s="18"/>
      <c r="I977" s="15" t="str">
        <f t="shared" si="193"/>
        <v/>
      </c>
      <c r="J977" s="19"/>
      <c r="K977" s="19"/>
      <c r="L977" s="20" t="str">
        <f t="shared" si="194"/>
        <v/>
      </c>
      <c r="M977" s="15" t="str">
        <f t="shared" si="195"/>
        <v/>
      </c>
      <c r="N977" s="113"/>
      <c r="O977" s="21"/>
      <c r="P977" s="21"/>
      <c r="Q977" s="22">
        <f t="shared" si="189"/>
        <v>0</v>
      </c>
      <c r="R977" s="22">
        <f t="shared" si="185"/>
        <v>0</v>
      </c>
      <c r="S977" s="39" t="str">
        <f t="shared" si="186"/>
        <v/>
      </c>
      <c r="T977" s="39" t="str">
        <f t="shared" si="187"/>
        <v/>
      </c>
      <c r="U977" s="39" t="str">
        <f t="shared" si="188"/>
        <v/>
      </c>
    </row>
    <row r="978" spans="2:21" ht="12.75" customHeight="1" x14ac:dyDescent="0.15">
      <c r="B978" s="15" t="str">
        <f t="shared" si="190"/>
        <v/>
      </c>
      <c r="C978" s="15" t="str">
        <f>IF(E978="","",INT((E978-SUM(MOD(DATE(YEAR(E978-MOD(E978-2,7)+3),1,2),{1E+99;7})*{1;-1})+5)/7))</f>
        <v/>
      </c>
      <c r="D978" s="16" t="str">
        <f t="shared" si="191"/>
        <v/>
      </c>
      <c r="E978" s="17"/>
      <c r="F978" s="18"/>
      <c r="G978" s="20" t="str">
        <f t="shared" si="192"/>
        <v/>
      </c>
      <c r="H978" s="18"/>
      <c r="I978" s="15" t="str">
        <f t="shared" si="193"/>
        <v/>
      </c>
      <c r="J978" s="19"/>
      <c r="K978" s="19"/>
      <c r="L978" s="20" t="str">
        <f t="shared" si="194"/>
        <v/>
      </c>
      <c r="M978" s="15" t="str">
        <f t="shared" si="195"/>
        <v/>
      </c>
      <c r="N978" s="113"/>
      <c r="O978" s="21"/>
      <c r="P978" s="21"/>
      <c r="Q978" s="22">
        <f t="shared" si="189"/>
        <v>0</v>
      </c>
      <c r="R978" s="22">
        <f t="shared" si="185"/>
        <v>0</v>
      </c>
      <c r="S978" s="39" t="str">
        <f t="shared" si="186"/>
        <v/>
      </c>
      <c r="T978" s="39" t="str">
        <f t="shared" si="187"/>
        <v/>
      </c>
      <c r="U978" s="39" t="str">
        <f t="shared" si="188"/>
        <v/>
      </c>
    </row>
    <row r="979" spans="2:21" ht="12.75" customHeight="1" x14ac:dyDescent="0.15">
      <c r="B979" s="15" t="str">
        <f t="shared" si="190"/>
        <v/>
      </c>
      <c r="C979" s="15" t="str">
        <f>IF(E979="","",INT((E979-SUM(MOD(DATE(YEAR(E979-MOD(E979-2,7)+3),1,2),{1E+99;7})*{1;-1})+5)/7))</f>
        <v/>
      </c>
      <c r="D979" s="16" t="str">
        <f t="shared" si="191"/>
        <v/>
      </c>
      <c r="E979" s="17"/>
      <c r="F979" s="18"/>
      <c r="G979" s="20" t="str">
        <f t="shared" si="192"/>
        <v/>
      </c>
      <c r="H979" s="18"/>
      <c r="I979" s="15" t="str">
        <f t="shared" si="193"/>
        <v/>
      </c>
      <c r="J979" s="19"/>
      <c r="K979" s="19"/>
      <c r="L979" s="20" t="str">
        <f t="shared" si="194"/>
        <v/>
      </c>
      <c r="M979" s="15" t="str">
        <f t="shared" si="195"/>
        <v/>
      </c>
      <c r="N979" s="113"/>
      <c r="O979" s="21"/>
      <c r="P979" s="21"/>
      <c r="Q979" s="22">
        <f t="shared" si="189"/>
        <v>0</v>
      </c>
      <c r="R979" s="22">
        <f t="shared" si="185"/>
        <v>0</v>
      </c>
      <c r="S979" s="39" t="str">
        <f t="shared" si="186"/>
        <v/>
      </c>
      <c r="T979" s="39" t="str">
        <f t="shared" si="187"/>
        <v/>
      </c>
      <c r="U979" s="39" t="str">
        <f t="shared" si="188"/>
        <v/>
      </c>
    </row>
    <row r="980" spans="2:21" ht="12.75" customHeight="1" x14ac:dyDescent="0.15">
      <c r="B980" s="15" t="str">
        <f t="shared" si="190"/>
        <v/>
      </c>
      <c r="C980" s="15" t="str">
        <f>IF(E980="","",INT((E980-SUM(MOD(DATE(YEAR(E980-MOD(E980-2,7)+3),1,2),{1E+99;7})*{1;-1})+5)/7))</f>
        <v/>
      </c>
      <c r="D980" s="16" t="str">
        <f t="shared" si="191"/>
        <v/>
      </c>
      <c r="E980" s="17"/>
      <c r="F980" s="18"/>
      <c r="G980" s="20" t="str">
        <f t="shared" si="192"/>
        <v/>
      </c>
      <c r="H980" s="18"/>
      <c r="I980" s="15" t="str">
        <f t="shared" si="193"/>
        <v/>
      </c>
      <c r="J980" s="19"/>
      <c r="K980" s="19"/>
      <c r="L980" s="20" t="str">
        <f t="shared" si="194"/>
        <v/>
      </c>
      <c r="M980" s="15" t="str">
        <f t="shared" si="195"/>
        <v/>
      </c>
      <c r="N980" s="113"/>
      <c r="O980" s="21"/>
      <c r="P980" s="21"/>
      <c r="Q980" s="22">
        <f t="shared" si="189"/>
        <v>0</v>
      </c>
      <c r="R980" s="22">
        <f t="shared" si="185"/>
        <v>0</v>
      </c>
      <c r="S980" s="39" t="str">
        <f t="shared" si="186"/>
        <v/>
      </c>
      <c r="T980" s="39" t="str">
        <f t="shared" si="187"/>
        <v/>
      </c>
      <c r="U980" s="39" t="str">
        <f t="shared" si="188"/>
        <v/>
      </c>
    </row>
    <row r="981" spans="2:21" ht="12.75" customHeight="1" x14ac:dyDescent="0.15">
      <c r="B981" s="15" t="str">
        <f t="shared" si="190"/>
        <v/>
      </c>
      <c r="C981" s="15" t="str">
        <f>IF(E981="","",INT((E981-SUM(MOD(DATE(YEAR(E981-MOD(E981-2,7)+3),1,2),{1E+99;7})*{1;-1})+5)/7))</f>
        <v/>
      </c>
      <c r="D981" s="16" t="str">
        <f t="shared" si="191"/>
        <v/>
      </c>
      <c r="E981" s="17"/>
      <c r="F981" s="18"/>
      <c r="G981" s="20" t="str">
        <f t="shared" si="192"/>
        <v/>
      </c>
      <c r="H981" s="18"/>
      <c r="I981" s="15" t="str">
        <f t="shared" si="193"/>
        <v/>
      </c>
      <c r="J981" s="19"/>
      <c r="K981" s="19"/>
      <c r="L981" s="20" t="str">
        <f t="shared" si="194"/>
        <v/>
      </c>
      <c r="M981" s="15" t="str">
        <f t="shared" si="195"/>
        <v/>
      </c>
      <c r="N981" s="113"/>
      <c r="O981" s="21"/>
      <c r="P981" s="21"/>
      <c r="Q981" s="22">
        <f t="shared" si="189"/>
        <v>0</v>
      </c>
      <c r="R981" s="22">
        <f t="shared" si="185"/>
        <v>0</v>
      </c>
      <c r="S981" s="39" t="str">
        <f t="shared" si="186"/>
        <v/>
      </c>
      <c r="T981" s="39" t="str">
        <f t="shared" si="187"/>
        <v/>
      </c>
      <c r="U981" s="39" t="str">
        <f t="shared" si="188"/>
        <v/>
      </c>
    </row>
    <row r="982" spans="2:21" ht="12.75" customHeight="1" x14ac:dyDescent="0.15">
      <c r="B982" s="15" t="str">
        <f t="shared" si="190"/>
        <v/>
      </c>
      <c r="C982" s="15" t="str">
        <f>IF(E982="","",INT((E982-SUM(MOD(DATE(YEAR(E982-MOD(E982-2,7)+3),1,2),{1E+99;7})*{1;-1})+5)/7))</f>
        <v/>
      </c>
      <c r="D982" s="16" t="str">
        <f t="shared" si="191"/>
        <v/>
      </c>
      <c r="E982" s="17"/>
      <c r="F982" s="18"/>
      <c r="G982" s="20" t="str">
        <f t="shared" si="192"/>
        <v/>
      </c>
      <c r="H982" s="18"/>
      <c r="I982" s="15" t="str">
        <f t="shared" si="193"/>
        <v/>
      </c>
      <c r="J982" s="19"/>
      <c r="K982" s="19"/>
      <c r="L982" s="20" t="str">
        <f t="shared" si="194"/>
        <v/>
      </c>
      <c r="M982" s="15" t="str">
        <f t="shared" si="195"/>
        <v/>
      </c>
      <c r="N982" s="113"/>
      <c r="O982" s="21"/>
      <c r="P982" s="21"/>
      <c r="Q982" s="22">
        <f t="shared" si="189"/>
        <v>0</v>
      </c>
      <c r="R982" s="22">
        <f t="shared" si="185"/>
        <v>0</v>
      </c>
      <c r="S982" s="39" t="str">
        <f t="shared" si="186"/>
        <v/>
      </c>
      <c r="T982" s="39" t="str">
        <f t="shared" si="187"/>
        <v/>
      </c>
      <c r="U982" s="39" t="str">
        <f t="shared" si="188"/>
        <v/>
      </c>
    </row>
    <row r="983" spans="2:21" ht="12.75" customHeight="1" x14ac:dyDescent="0.15">
      <c r="B983" s="15" t="str">
        <f t="shared" si="190"/>
        <v/>
      </c>
      <c r="C983" s="15" t="str">
        <f>IF(E983="","",INT((E983-SUM(MOD(DATE(YEAR(E983-MOD(E983-2,7)+3),1,2),{1E+99;7})*{1;-1})+5)/7))</f>
        <v/>
      </c>
      <c r="D983" s="16" t="str">
        <f t="shared" si="191"/>
        <v/>
      </c>
      <c r="E983" s="17"/>
      <c r="F983" s="18"/>
      <c r="G983" s="20" t="str">
        <f t="shared" si="192"/>
        <v/>
      </c>
      <c r="H983" s="18"/>
      <c r="I983" s="15" t="str">
        <f t="shared" si="193"/>
        <v/>
      </c>
      <c r="J983" s="19"/>
      <c r="K983" s="19"/>
      <c r="L983" s="20" t="str">
        <f t="shared" si="194"/>
        <v/>
      </c>
      <c r="M983" s="15" t="str">
        <f t="shared" si="195"/>
        <v/>
      </c>
      <c r="N983" s="113"/>
      <c r="O983" s="21"/>
      <c r="P983" s="21"/>
      <c r="Q983" s="22">
        <f t="shared" si="189"/>
        <v>0</v>
      </c>
      <c r="R983" s="22">
        <f t="shared" si="185"/>
        <v>0</v>
      </c>
      <c r="S983" s="39" t="str">
        <f t="shared" si="186"/>
        <v/>
      </c>
      <c r="T983" s="39" t="str">
        <f t="shared" si="187"/>
        <v/>
      </c>
      <c r="U983" s="39" t="str">
        <f t="shared" si="188"/>
        <v/>
      </c>
    </row>
    <row r="984" spans="2:21" ht="12.75" customHeight="1" x14ac:dyDescent="0.15">
      <c r="B984" s="15" t="str">
        <f t="shared" si="190"/>
        <v/>
      </c>
      <c r="C984" s="15" t="str">
        <f>IF(E984="","",INT((E984-SUM(MOD(DATE(YEAR(E984-MOD(E984-2,7)+3),1,2),{1E+99;7})*{1;-1})+5)/7))</f>
        <v/>
      </c>
      <c r="D984" s="16" t="str">
        <f t="shared" si="191"/>
        <v/>
      </c>
      <c r="E984" s="17"/>
      <c r="F984" s="18"/>
      <c r="G984" s="20" t="str">
        <f t="shared" si="192"/>
        <v/>
      </c>
      <c r="H984" s="18"/>
      <c r="I984" s="15" t="str">
        <f t="shared" si="193"/>
        <v/>
      </c>
      <c r="J984" s="19"/>
      <c r="K984" s="19"/>
      <c r="L984" s="20" t="str">
        <f t="shared" si="194"/>
        <v/>
      </c>
      <c r="M984" s="15" t="str">
        <f t="shared" si="195"/>
        <v/>
      </c>
      <c r="N984" s="113"/>
      <c r="O984" s="21"/>
      <c r="P984" s="21"/>
      <c r="Q984" s="22">
        <f t="shared" si="189"/>
        <v>0</v>
      </c>
      <c r="R984" s="22">
        <f t="shared" si="185"/>
        <v>0</v>
      </c>
      <c r="S984" s="39" t="str">
        <f t="shared" si="186"/>
        <v/>
      </c>
      <c r="T984" s="39" t="str">
        <f t="shared" si="187"/>
        <v/>
      </c>
      <c r="U984" s="39" t="str">
        <f t="shared" si="188"/>
        <v/>
      </c>
    </row>
    <row r="985" spans="2:21" ht="12.75" customHeight="1" x14ac:dyDescent="0.15">
      <c r="B985" s="15" t="str">
        <f t="shared" si="190"/>
        <v/>
      </c>
      <c r="C985" s="15" t="str">
        <f>IF(E985="","",INT((E985-SUM(MOD(DATE(YEAR(E985-MOD(E985-2,7)+3),1,2),{1E+99;7})*{1;-1})+5)/7))</f>
        <v/>
      </c>
      <c r="D985" s="16" t="str">
        <f t="shared" si="191"/>
        <v/>
      </c>
      <c r="E985" s="17"/>
      <c r="F985" s="18"/>
      <c r="G985" s="20" t="str">
        <f t="shared" si="192"/>
        <v/>
      </c>
      <c r="H985" s="18"/>
      <c r="I985" s="15" t="str">
        <f t="shared" si="193"/>
        <v/>
      </c>
      <c r="J985" s="19"/>
      <c r="K985" s="19"/>
      <c r="L985" s="20" t="str">
        <f t="shared" si="194"/>
        <v/>
      </c>
      <c r="M985" s="15" t="str">
        <f t="shared" si="195"/>
        <v/>
      </c>
      <c r="N985" s="113"/>
      <c r="O985" s="21"/>
      <c r="P985" s="21"/>
      <c r="Q985" s="22">
        <f t="shared" si="189"/>
        <v>0</v>
      </c>
      <c r="R985" s="22">
        <f t="shared" si="185"/>
        <v>0</v>
      </c>
      <c r="S985" s="39" t="str">
        <f t="shared" si="186"/>
        <v/>
      </c>
      <c r="T985" s="39" t="str">
        <f t="shared" si="187"/>
        <v/>
      </c>
      <c r="U985" s="39" t="str">
        <f t="shared" si="188"/>
        <v/>
      </c>
    </row>
    <row r="986" spans="2:21" ht="12.75" customHeight="1" x14ac:dyDescent="0.15">
      <c r="B986" s="15" t="str">
        <f t="shared" si="190"/>
        <v/>
      </c>
      <c r="C986" s="15" t="str">
        <f>IF(E986="","",INT((E986-SUM(MOD(DATE(YEAR(E986-MOD(E986-2,7)+3),1,2),{1E+99;7})*{1;-1})+5)/7))</f>
        <v/>
      </c>
      <c r="D986" s="16" t="str">
        <f t="shared" si="191"/>
        <v/>
      </c>
      <c r="E986" s="17"/>
      <c r="F986" s="18"/>
      <c r="G986" s="20" t="str">
        <f t="shared" si="192"/>
        <v/>
      </c>
      <c r="H986" s="18"/>
      <c r="I986" s="15" t="str">
        <f t="shared" si="193"/>
        <v/>
      </c>
      <c r="J986" s="19"/>
      <c r="K986" s="19"/>
      <c r="L986" s="20" t="str">
        <f t="shared" si="194"/>
        <v/>
      </c>
      <c r="M986" s="15" t="str">
        <f t="shared" si="195"/>
        <v/>
      </c>
      <c r="N986" s="113"/>
      <c r="O986" s="21"/>
      <c r="P986" s="21"/>
      <c r="Q986" s="22">
        <f t="shared" si="189"/>
        <v>0</v>
      </c>
      <c r="R986" s="22">
        <f t="shared" si="185"/>
        <v>0</v>
      </c>
      <c r="S986" s="39" t="str">
        <f t="shared" si="186"/>
        <v/>
      </c>
      <c r="T986" s="39" t="str">
        <f t="shared" si="187"/>
        <v/>
      </c>
      <c r="U986" s="39" t="str">
        <f t="shared" si="188"/>
        <v/>
      </c>
    </row>
    <row r="987" spans="2:21" ht="12.75" customHeight="1" x14ac:dyDescent="0.15">
      <c r="B987" s="15" t="str">
        <f t="shared" si="190"/>
        <v/>
      </c>
      <c r="C987" s="15" t="str">
        <f>IF(E987="","",INT((E987-SUM(MOD(DATE(YEAR(E987-MOD(E987-2,7)+3),1,2),{1E+99;7})*{1;-1})+5)/7))</f>
        <v/>
      </c>
      <c r="D987" s="16" t="str">
        <f t="shared" si="191"/>
        <v/>
      </c>
      <c r="E987" s="17"/>
      <c r="F987" s="18"/>
      <c r="G987" s="20" t="str">
        <f t="shared" si="192"/>
        <v/>
      </c>
      <c r="H987" s="18"/>
      <c r="I987" s="15" t="str">
        <f t="shared" si="193"/>
        <v/>
      </c>
      <c r="J987" s="19"/>
      <c r="K987" s="19"/>
      <c r="L987" s="20" t="str">
        <f t="shared" si="194"/>
        <v/>
      </c>
      <c r="M987" s="15" t="str">
        <f t="shared" si="195"/>
        <v/>
      </c>
      <c r="N987" s="113"/>
      <c r="O987" s="21"/>
      <c r="P987" s="21"/>
      <c r="Q987" s="22">
        <f t="shared" si="189"/>
        <v>0</v>
      </c>
      <c r="R987" s="22">
        <f t="shared" si="185"/>
        <v>0</v>
      </c>
      <c r="S987" s="39" t="str">
        <f t="shared" si="186"/>
        <v/>
      </c>
      <c r="T987" s="39" t="str">
        <f t="shared" si="187"/>
        <v/>
      </c>
      <c r="U987" s="39" t="str">
        <f t="shared" si="188"/>
        <v/>
      </c>
    </row>
    <row r="988" spans="2:21" ht="12.75" customHeight="1" x14ac:dyDescent="0.15">
      <c r="B988" s="15" t="str">
        <f t="shared" si="190"/>
        <v/>
      </c>
      <c r="C988" s="15" t="str">
        <f>IF(E988="","",INT((E988-SUM(MOD(DATE(YEAR(E988-MOD(E988-2,7)+3),1,2),{1E+99;7})*{1;-1})+5)/7))</f>
        <v/>
      </c>
      <c r="D988" s="16" t="str">
        <f t="shared" si="191"/>
        <v/>
      </c>
      <c r="E988" s="17"/>
      <c r="F988" s="18"/>
      <c r="G988" s="20" t="str">
        <f t="shared" si="192"/>
        <v/>
      </c>
      <c r="H988" s="18"/>
      <c r="I988" s="15" t="str">
        <f t="shared" si="193"/>
        <v/>
      </c>
      <c r="J988" s="19"/>
      <c r="K988" s="19"/>
      <c r="L988" s="20" t="str">
        <f t="shared" si="194"/>
        <v/>
      </c>
      <c r="M988" s="15" t="str">
        <f t="shared" si="195"/>
        <v/>
      </c>
      <c r="N988" s="113"/>
      <c r="O988" s="21"/>
      <c r="P988" s="21"/>
      <c r="Q988" s="22">
        <f t="shared" si="189"/>
        <v>0</v>
      </c>
      <c r="R988" s="22">
        <f t="shared" si="185"/>
        <v>0</v>
      </c>
      <c r="S988" s="39" t="str">
        <f t="shared" si="186"/>
        <v/>
      </c>
      <c r="T988" s="39" t="str">
        <f t="shared" si="187"/>
        <v/>
      </c>
      <c r="U988" s="39" t="str">
        <f t="shared" si="188"/>
        <v/>
      </c>
    </row>
    <row r="989" spans="2:21" ht="12.75" customHeight="1" x14ac:dyDescent="0.15">
      <c r="B989" s="15" t="str">
        <f t="shared" si="190"/>
        <v/>
      </c>
      <c r="C989" s="15" t="str">
        <f>IF(E989="","",INT((E989-SUM(MOD(DATE(YEAR(E989-MOD(E989-2,7)+3),1,2),{1E+99;7})*{1;-1})+5)/7))</f>
        <v/>
      </c>
      <c r="D989" s="16" t="str">
        <f t="shared" si="191"/>
        <v/>
      </c>
      <c r="E989" s="17"/>
      <c r="F989" s="18"/>
      <c r="G989" s="20" t="str">
        <f t="shared" si="192"/>
        <v/>
      </c>
      <c r="H989" s="18"/>
      <c r="I989" s="15" t="str">
        <f t="shared" si="193"/>
        <v/>
      </c>
      <c r="J989" s="19"/>
      <c r="K989" s="19"/>
      <c r="L989" s="20" t="str">
        <f t="shared" si="194"/>
        <v/>
      </c>
      <c r="M989" s="15" t="str">
        <f t="shared" si="195"/>
        <v/>
      </c>
      <c r="N989" s="113"/>
      <c r="O989" s="21"/>
      <c r="P989" s="21"/>
      <c r="Q989" s="22">
        <f t="shared" si="189"/>
        <v>0</v>
      </c>
      <c r="R989" s="22">
        <f t="shared" si="185"/>
        <v>0</v>
      </c>
      <c r="S989" s="39" t="str">
        <f t="shared" si="186"/>
        <v/>
      </c>
      <c r="T989" s="39" t="str">
        <f t="shared" si="187"/>
        <v/>
      </c>
      <c r="U989" s="39" t="str">
        <f t="shared" si="188"/>
        <v/>
      </c>
    </row>
    <row r="990" spans="2:21" ht="12.75" customHeight="1" x14ac:dyDescent="0.15">
      <c r="B990" s="15" t="str">
        <f t="shared" si="190"/>
        <v/>
      </c>
      <c r="C990" s="15" t="str">
        <f>IF(E990="","",INT((E990-SUM(MOD(DATE(YEAR(E990-MOD(E990-2,7)+3),1,2),{1E+99;7})*{1;-1})+5)/7))</f>
        <v/>
      </c>
      <c r="D990" s="16" t="str">
        <f t="shared" si="191"/>
        <v/>
      </c>
      <c r="E990" s="17"/>
      <c r="F990" s="18"/>
      <c r="G990" s="20" t="str">
        <f t="shared" si="192"/>
        <v/>
      </c>
      <c r="H990" s="18"/>
      <c r="I990" s="15" t="str">
        <f t="shared" si="193"/>
        <v/>
      </c>
      <c r="J990" s="19"/>
      <c r="K990" s="19"/>
      <c r="L990" s="20" t="str">
        <f t="shared" si="194"/>
        <v/>
      </c>
      <c r="M990" s="15" t="str">
        <f t="shared" si="195"/>
        <v/>
      </c>
      <c r="N990" s="113"/>
      <c r="O990" s="21"/>
      <c r="P990" s="21"/>
      <c r="Q990" s="22">
        <f t="shared" si="189"/>
        <v>0</v>
      </c>
      <c r="R990" s="22">
        <f t="shared" si="185"/>
        <v>0</v>
      </c>
      <c r="S990" s="39" t="str">
        <f t="shared" si="186"/>
        <v/>
      </c>
      <c r="T990" s="39" t="str">
        <f t="shared" si="187"/>
        <v/>
      </c>
      <c r="U990" s="39" t="str">
        <f t="shared" si="188"/>
        <v/>
      </c>
    </row>
    <row r="991" spans="2:21" ht="12.75" customHeight="1" x14ac:dyDescent="0.15">
      <c r="B991" s="15" t="str">
        <f t="shared" si="190"/>
        <v/>
      </c>
      <c r="C991" s="15" t="str">
        <f>IF(E991="","",INT((E991-SUM(MOD(DATE(YEAR(E991-MOD(E991-2,7)+3),1,2),{1E+99;7})*{1;-1})+5)/7))</f>
        <v/>
      </c>
      <c r="D991" s="16" t="str">
        <f t="shared" si="191"/>
        <v/>
      </c>
      <c r="E991" s="17"/>
      <c r="F991" s="18"/>
      <c r="G991" s="20" t="str">
        <f t="shared" si="192"/>
        <v/>
      </c>
      <c r="H991" s="18"/>
      <c r="I991" s="15" t="str">
        <f t="shared" si="193"/>
        <v/>
      </c>
      <c r="J991" s="19"/>
      <c r="K991" s="19"/>
      <c r="L991" s="20" t="str">
        <f t="shared" si="194"/>
        <v/>
      </c>
      <c r="M991" s="15" t="str">
        <f t="shared" si="195"/>
        <v/>
      </c>
      <c r="N991" s="113"/>
      <c r="O991" s="21"/>
      <c r="P991" s="21"/>
      <c r="Q991" s="22">
        <f t="shared" si="189"/>
        <v>0</v>
      </c>
      <c r="R991" s="22">
        <f t="shared" ref="R991:R1029" si="196">O991*P991</f>
        <v>0</v>
      </c>
      <c r="S991" s="39" t="str">
        <f t="shared" ref="S991:S1029" si="197">L991&amp;B991</f>
        <v/>
      </c>
      <c r="T991" s="39" t="str">
        <f t="shared" ref="T991:T1029" si="198">M991&amp;B991</f>
        <v/>
      </c>
      <c r="U991" s="39" t="str">
        <f t="shared" ref="U991:U1029" si="199">M991&amp;E991</f>
        <v/>
      </c>
    </row>
    <row r="992" spans="2:21" ht="12.75" customHeight="1" x14ac:dyDescent="0.15">
      <c r="B992" s="15" t="str">
        <f t="shared" si="190"/>
        <v/>
      </c>
      <c r="C992" s="15" t="str">
        <f>IF(E992="","",INT((E992-SUM(MOD(DATE(YEAR(E992-MOD(E992-2,7)+3),1,2),{1E+99;7})*{1;-1})+5)/7))</f>
        <v/>
      </c>
      <c r="D992" s="16" t="str">
        <f t="shared" si="191"/>
        <v/>
      </c>
      <c r="E992" s="17"/>
      <c r="F992" s="18"/>
      <c r="G992" s="20" t="str">
        <f t="shared" si="192"/>
        <v/>
      </c>
      <c r="H992" s="18"/>
      <c r="I992" s="15" t="str">
        <f t="shared" si="193"/>
        <v/>
      </c>
      <c r="J992" s="19"/>
      <c r="K992" s="19"/>
      <c r="L992" s="20" t="str">
        <f t="shared" si="194"/>
        <v/>
      </c>
      <c r="M992" s="15" t="str">
        <f t="shared" si="195"/>
        <v/>
      </c>
      <c r="N992" s="113"/>
      <c r="O992" s="21"/>
      <c r="P992" s="21"/>
      <c r="Q992" s="22">
        <f t="shared" si="189"/>
        <v>0</v>
      </c>
      <c r="R992" s="22">
        <f t="shared" si="196"/>
        <v>0</v>
      </c>
      <c r="S992" s="39" t="str">
        <f t="shared" si="197"/>
        <v/>
      </c>
      <c r="T992" s="39" t="str">
        <f t="shared" si="198"/>
        <v/>
      </c>
      <c r="U992" s="39" t="str">
        <f t="shared" si="199"/>
        <v/>
      </c>
    </row>
    <row r="993" spans="2:21" ht="12.75" customHeight="1" x14ac:dyDescent="0.15">
      <c r="B993" s="15" t="str">
        <f t="shared" si="190"/>
        <v/>
      </c>
      <c r="C993" s="15" t="str">
        <f>IF(E993="","",INT((E993-SUM(MOD(DATE(YEAR(E993-MOD(E993-2,7)+3),1,2),{1E+99;7})*{1;-1})+5)/7))</f>
        <v/>
      </c>
      <c r="D993" s="16" t="str">
        <f t="shared" si="191"/>
        <v/>
      </c>
      <c r="E993" s="17"/>
      <c r="F993" s="18"/>
      <c r="G993" s="20" t="str">
        <f t="shared" si="192"/>
        <v/>
      </c>
      <c r="H993" s="18"/>
      <c r="I993" s="15" t="str">
        <f t="shared" si="193"/>
        <v/>
      </c>
      <c r="J993" s="19"/>
      <c r="K993" s="19"/>
      <c r="L993" s="20" t="str">
        <f t="shared" si="194"/>
        <v/>
      </c>
      <c r="M993" s="15" t="str">
        <f t="shared" si="195"/>
        <v/>
      </c>
      <c r="N993" s="113"/>
      <c r="O993" s="21"/>
      <c r="P993" s="21"/>
      <c r="Q993" s="22">
        <f t="shared" si="189"/>
        <v>0</v>
      </c>
      <c r="R993" s="22">
        <f t="shared" si="196"/>
        <v>0</v>
      </c>
      <c r="S993" s="39" t="str">
        <f t="shared" si="197"/>
        <v/>
      </c>
      <c r="T993" s="39" t="str">
        <f t="shared" si="198"/>
        <v/>
      </c>
      <c r="U993" s="39" t="str">
        <f t="shared" si="199"/>
        <v/>
      </c>
    </row>
    <row r="994" spans="2:21" ht="12.75" customHeight="1" x14ac:dyDescent="0.15">
      <c r="B994" s="15" t="str">
        <f t="shared" si="190"/>
        <v/>
      </c>
      <c r="C994" s="15" t="str">
        <f>IF(E994="","",INT((E994-SUM(MOD(DATE(YEAR(E994-MOD(E994-2,7)+3),1,2),{1E+99;7})*{1;-1})+5)/7))</f>
        <v/>
      </c>
      <c r="D994" s="16" t="str">
        <f t="shared" si="191"/>
        <v/>
      </c>
      <c r="E994" s="17"/>
      <c r="F994" s="18"/>
      <c r="G994" s="20" t="str">
        <f t="shared" si="192"/>
        <v/>
      </c>
      <c r="H994" s="18"/>
      <c r="I994" s="15" t="str">
        <f t="shared" si="193"/>
        <v/>
      </c>
      <c r="J994" s="19"/>
      <c r="K994" s="19"/>
      <c r="L994" s="20" t="str">
        <f t="shared" si="194"/>
        <v/>
      </c>
      <c r="M994" s="15" t="str">
        <f t="shared" si="195"/>
        <v/>
      </c>
      <c r="N994" s="113"/>
      <c r="O994" s="21"/>
      <c r="P994" s="21"/>
      <c r="Q994" s="22">
        <f t="shared" ref="Q994:Q1029" si="200">IF(ISNUMBER(Q993),IF(ISNUMBER(P994),Q993+P994,0),0)</f>
        <v>0</v>
      </c>
      <c r="R994" s="22">
        <f t="shared" si="196"/>
        <v>0</v>
      </c>
      <c r="S994" s="39" t="str">
        <f t="shared" si="197"/>
        <v/>
      </c>
      <c r="T994" s="39" t="str">
        <f t="shared" si="198"/>
        <v/>
      </c>
      <c r="U994" s="39" t="str">
        <f t="shared" si="199"/>
        <v/>
      </c>
    </row>
    <row r="995" spans="2:21" ht="12.75" customHeight="1" x14ac:dyDescent="0.15">
      <c r="B995" s="15" t="str">
        <f t="shared" si="190"/>
        <v/>
      </c>
      <c r="C995" s="15" t="str">
        <f>IF(E995="","",INT((E995-SUM(MOD(DATE(YEAR(E995-MOD(E995-2,7)+3),1,2),{1E+99;7})*{1;-1})+5)/7))</f>
        <v/>
      </c>
      <c r="D995" s="16" t="str">
        <f t="shared" si="191"/>
        <v/>
      </c>
      <c r="E995" s="17"/>
      <c r="F995" s="18"/>
      <c r="G995" s="20" t="str">
        <f t="shared" si="192"/>
        <v/>
      </c>
      <c r="H995" s="18"/>
      <c r="I995" s="15" t="str">
        <f t="shared" si="193"/>
        <v/>
      </c>
      <c r="J995" s="19"/>
      <c r="K995" s="19"/>
      <c r="L995" s="20" t="str">
        <f t="shared" si="194"/>
        <v/>
      </c>
      <c r="M995" s="15" t="str">
        <f t="shared" si="195"/>
        <v/>
      </c>
      <c r="N995" s="113"/>
      <c r="O995" s="21"/>
      <c r="P995" s="21"/>
      <c r="Q995" s="22">
        <f t="shared" si="200"/>
        <v>0</v>
      </c>
      <c r="R995" s="22">
        <f t="shared" si="196"/>
        <v>0</v>
      </c>
      <c r="S995" s="39" t="str">
        <f t="shared" si="197"/>
        <v/>
      </c>
      <c r="T995" s="39" t="str">
        <f t="shared" si="198"/>
        <v/>
      </c>
      <c r="U995" s="39" t="str">
        <f t="shared" si="199"/>
        <v/>
      </c>
    </row>
    <row r="996" spans="2:21" ht="12.75" customHeight="1" x14ac:dyDescent="0.15">
      <c r="B996" s="15" t="str">
        <f t="shared" si="190"/>
        <v/>
      </c>
      <c r="C996" s="15" t="str">
        <f>IF(E996="","",INT((E996-SUM(MOD(DATE(YEAR(E996-MOD(E996-2,7)+3),1,2),{1E+99;7})*{1;-1})+5)/7))</f>
        <v/>
      </c>
      <c r="D996" s="16" t="str">
        <f t="shared" si="191"/>
        <v/>
      </c>
      <c r="E996" s="17"/>
      <c r="F996" s="18"/>
      <c r="G996" s="20" t="str">
        <f t="shared" si="192"/>
        <v/>
      </c>
      <c r="H996" s="18"/>
      <c r="I996" s="15" t="str">
        <f t="shared" si="193"/>
        <v/>
      </c>
      <c r="J996" s="19"/>
      <c r="K996" s="19"/>
      <c r="L996" s="20" t="str">
        <f t="shared" si="194"/>
        <v/>
      </c>
      <c r="M996" s="15" t="str">
        <f t="shared" si="195"/>
        <v/>
      </c>
      <c r="N996" s="113"/>
      <c r="O996" s="21"/>
      <c r="P996" s="21"/>
      <c r="Q996" s="22">
        <f t="shared" si="200"/>
        <v>0</v>
      </c>
      <c r="R996" s="22">
        <f t="shared" si="196"/>
        <v>0</v>
      </c>
      <c r="S996" s="39" t="str">
        <f t="shared" si="197"/>
        <v/>
      </c>
      <c r="T996" s="39" t="str">
        <f t="shared" si="198"/>
        <v/>
      </c>
      <c r="U996" s="39" t="str">
        <f t="shared" si="199"/>
        <v/>
      </c>
    </row>
    <row r="997" spans="2:21" ht="12.75" customHeight="1" x14ac:dyDescent="0.15">
      <c r="B997" s="15" t="str">
        <f t="shared" si="190"/>
        <v/>
      </c>
      <c r="C997" s="15" t="str">
        <f>IF(E997="","",INT((E997-SUM(MOD(DATE(YEAR(E997-MOD(E997-2,7)+3),1,2),{1E+99;7})*{1;-1})+5)/7))</f>
        <v/>
      </c>
      <c r="D997" s="16" t="str">
        <f t="shared" si="191"/>
        <v/>
      </c>
      <c r="E997" s="17"/>
      <c r="F997" s="18"/>
      <c r="G997" s="20" t="str">
        <f t="shared" si="192"/>
        <v/>
      </c>
      <c r="H997" s="18"/>
      <c r="I997" s="15" t="str">
        <f t="shared" si="193"/>
        <v/>
      </c>
      <c r="J997" s="19"/>
      <c r="K997" s="19"/>
      <c r="L997" s="20" t="str">
        <f t="shared" si="194"/>
        <v/>
      </c>
      <c r="M997" s="15" t="str">
        <f t="shared" si="195"/>
        <v/>
      </c>
      <c r="N997" s="113"/>
      <c r="O997" s="21"/>
      <c r="P997" s="21"/>
      <c r="Q997" s="22">
        <f t="shared" si="200"/>
        <v>0</v>
      </c>
      <c r="R997" s="22">
        <f t="shared" si="196"/>
        <v>0</v>
      </c>
      <c r="S997" s="39" t="str">
        <f t="shared" si="197"/>
        <v/>
      </c>
      <c r="T997" s="39" t="str">
        <f t="shared" si="198"/>
        <v/>
      </c>
      <c r="U997" s="39" t="str">
        <f t="shared" si="199"/>
        <v/>
      </c>
    </row>
    <row r="998" spans="2:21" ht="12.75" customHeight="1" x14ac:dyDescent="0.15">
      <c r="B998" s="15" t="str">
        <f t="shared" si="190"/>
        <v/>
      </c>
      <c r="C998" s="15" t="str">
        <f>IF(E998="","",INT((E998-SUM(MOD(DATE(YEAR(E998-MOD(E998-2,7)+3),1,2),{1E+99;7})*{1;-1})+5)/7))</f>
        <v/>
      </c>
      <c r="D998" s="16" t="str">
        <f t="shared" si="191"/>
        <v/>
      </c>
      <c r="E998" s="17"/>
      <c r="F998" s="18"/>
      <c r="G998" s="20" t="str">
        <f t="shared" si="192"/>
        <v/>
      </c>
      <c r="H998" s="18"/>
      <c r="I998" s="15" t="str">
        <f t="shared" si="193"/>
        <v/>
      </c>
      <c r="J998" s="19"/>
      <c r="K998" s="19"/>
      <c r="L998" s="20" t="str">
        <f t="shared" si="194"/>
        <v/>
      </c>
      <c r="M998" s="15" t="str">
        <f t="shared" si="195"/>
        <v/>
      </c>
      <c r="N998" s="113"/>
      <c r="O998" s="21"/>
      <c r="P998" s="21"/>
      <c r="Q998" s="22">
        <f t="shared" si="200"/>
        <v>0</v>
      </c>
      <c r="R998" s="22">
        <f t="shared" si="196"/>
        <v>0</v>
      </c>
      <c r="S998" s="39" t="str">
        <f t="shared" si="197"/>
        <v/>
      </c>
      <c r="T998" s="39" t="str">
        <f t="shared" si="198"/>
        <v/>
      </c>
      <c r="U998" s="39" t="str">
        <f t="shared" si="199"/>
        <v/>
      </c>
    </row>
    <row r="999" spans="2:21" ht="12.75" customHeight="1" x14ac:dyDescent="0.15">
      <c r="B999" s="15" t="str">
        <f t="shared" si="190"/>
        <v/>
      </c>
      <c r="C999" s="15" t="str">
        <f>IF(E999="","",INT((E999-SUM(MOD(DATE(YEAR(E999-MOD(E999-2,7)+3),1,2),{1E+99;7})*{1;-1})+5)/7))</f>
        <v/>
      </c>
      <c r="D999" s="16" t="str">
        <f t="shared" si="191"/>
        <v/>
      </c>
      <c r="E999" s="17"/>
      <c r="F999" s="18"/>
      <c r="G999" s="20" t="str">
        <f t="shared" si="192"/>
        <v/>
      </c>
      <c r="H999" s="18"/>
      <c r="I999" s="15" t="str">
        <f t="shared" si="193"/>
        <v/>
      </c>
      <c r="J999" s="19"/>
      <c r="K999" s="19"/>
      <c r="L999" s="20" t="str">
        <f t="shared" si="194"/>
        <v/>
      </c>
      <c r="M999" s="15" t="str">
        <f t="shared" si="195"/>
        <v/>
      </c>
      <c r="N999" s="113"/>
      <c r="O999" s="21"/>
      <c r="P999" s="21"/>
      <c r="Q999" s="22">
        <f t="shared" si="200"/>
        <v>0</v>
      </c>
      <c r="R999" s="22">
        <f t="shared" si="196"/>
        <v>0</v>
      </c>
      <c r="S999" s="39" t="str">
        <f t="shared" si="197"/>
        <v/>
      </c>
      <c r="T999" s="39" t="str">
        <f t="shared" si="198"/>
        <v/>
      </c>
      <c r="U999" s="39" t="str">
        <f t="shared" si="199"/>
        <v/>
      </c>
    </row>
    <row r="1000" spans="2:21" ht="12.75" customHeight="1" x14ac:dyDescent="0.15">
      <c r="B1000" s="15" t="str">
        <f t="shared" si="190"/>
        <v/>
      </c>
      <c r="C1000" s="15" t="str">
        <f>IF(E1000="","",INT((E1000-SUM(MOD(DATE(YEAR(E1000-MOD(E1000-2,7)+3),1,2),{1E+99;7})*{1;-1})+5)/7))</f>
        <v/>
      </c>
      <c r="D1000" s="16" t="str">
        <f t="shared" si="191"/>
        <v/>
      </c>
      <c r="E1000" s="17"/>
      <c r="F1000" s="18"/>
      <c r="G1000" s="20" t="str">
        <f t="shared" si="192"/>
        <v/>
      </c>
      <c r="H1000" s="18"/>
      <c r="I1000" s="15" t="str">
        <f t="shared" si="193"/>
        <v/>
      </c>
      <c r="J1000" s="19"/>
      <c r="K1000" s="19"/>
      <c r="L1000" s="20" t="str">
        <f t="shared" si="194"/>
        <v/>
      </c>
      <c r="M1000" s="15" t="str">
        <f t="shared" si="195"/>
        <v/>
      </c>
      <c r="N1000" s="113"/>
      <c r="O1000" s="21"/>
      <c r="P1000" s="21"/>
      <c r="Q1000" s="22">
        <f t="shared" si="200"/>
        <v>0</v>
      </c>
      <c r="R1000" s="22">
        <f t="shared" si="196"/>
        <v>0</v>
      </c>
      <c r="S1000" s="39" t="str">
        <f t="shared" si="197"/>
        <v/>
      </c>
      <c r="T1000" s="39" t="str">
        <f t="shared" si="198"/>
        <v/>
      </c>
      <c r="U1000" s="39" t="str">
        <f t="shared" si="199"/>
        <v/>
      </c>
    </row>
    <row r="1001" spans="2:21" ht="12.75" customHeight="1" x14ac:dyDescent="0.15">
      <c r="B1001" s="15" t="str">
        <f t="shared" si="190"/>
        <v/>
      </c>
      <c r="C1001" s="15" t="str">
        <f>IF(E1001="","",INT((E1001-SUM(MOD(DATE(YEAR(E1001-MOD(E1001-2,7)+3),1,2),{1E+99;7})*{1;-1})+5)/7))</f>
        <v/>
      </c>
      <c r="D1001" s="16" t="str">
        <f t="shared" si="191"/>
        <v/>
      </c>
      <c r="E1001" s="17"/>
      <c r="F1001" s="18"/>
      <c r="G1001" s="20" t="str">
        <f t="shared" si="192"/>
        <v/>
      </c>
      <c r="H1001" s="18"/>
      <c r="I1001" s="15" t="str">
        <f t="shared" si="193"/>
        <v/>
      </c>
      <c r="J1001" s="19"/>
      <c r="K1001" s="19"/>
      <c r="L1001" s="20" t="str">
        <f t="shared" si="194"/>
        <v/>
      </c>
      <c r="M1001" s="15" t="str">
        <f t="shared" si="195"/>
        <v/>
      </c>
      <c r="N1001" s="113"/>
      <c r="O1001" s="21"/>
      <c r="P1001" s="21"/>
      <c r="Q1001" s="22">
        <f t="shared" si="200"/>
        <v>0</v>
      </c>
      <c r="R1001" s="22">
        <f t="shared" si="196"/>
        <v>0</v>
      </c>
      <c r="S1001" s="39" t="str">
        <f t="shared" si="197"/>
        <v/>
      </c>
      <c r="T1001" s="39" t="str">
        <f t="shared" si="198"/>
        <v/>
      </c>
      <c r="U1001" s="39" t="str">
        <f t="shared" si="199"/>
        <v/>
      </c>
    </row>
    <row r="1002" spans="2:21" ht="12.75" customHeight="1" x14ac:dyDescent="0.15">
      <c r="B1002" s="15" t="str">
        <f t="shared" si="190"/>
        <v/>
      </c>
      <c r="C1002" s="15" t="str">
        <f>IF(E1002="","",INT((E1002-SUM(MOD(DATE(YEAR(E1002-MOD(E1002-2,7)+3),1,2),{1E+99;7})*{1;-1})+5)/7))</f>
        <v/>
      </c>
      <c r="D1002" s="16" t="str">
        <f t="shared" si="191"/>
        <v/>
      </c>
      <c r="E1002" s="17"/>
      <c r="F1002" s="18"/>
      <c r="G1002" s="20" t="str">
        <f t="shared" si="192"/>
        <v/>
      </c>
      <c r="H1002" s="18"/>
      <c r="I1002" s="15" t="str">
        <f t="shared" si="193"/>
        <v/>
      </c>
      <c r="J1002" s="19"/>
      <c r="K1002" s="19"/>
      <c r="L1002" s="20" t="str">
        <f t="shared" si="194"/>
        <v/>
      </c>
      <c r="M1002" s="15" t="str">
        <f t="shared" si="195"/>
        <v/>
      </c>
      <c r="N1002" s="113"/>
      <c r="O1002" s="21"/>
      <c r="P1002" s="21"/>
      <c r="Q1002" s="22">
        <f t="shared" si="200"/>
        <v>0</v>
      </c>
      <c r="R1002" s="22">
        <f t="shared" si="196"/>
        <v>0</v>
      </c>
      <c r="S1002" s="39" t="str">
        <f t="shared" si="197"/>
        <v/>
      </c>
      <c r="T1002" s="39" t="str">
        <f t="shared" si="198"/>
        <v/>
      </c>
      <c r="U1002" s="39" t="str">
        <f t="shared" si="199"/>
        <v/>
      </c>
    </row>
    <row r="1003" spans="2:21" ht="12.75" customHeight="1" x14ac:dyDescent="0.15">
      <c r="B1003" s="15" t="str">
        <f t="shared" si="190"/>
        <v/>
      </c>
      <c r="C1003" s="15" t="str">
        <f>IF(E1003="","",INT((E1003-SUM(MOD(DATE(YEAR(E1003-MOD(E1003-2,7)+3),1,2),{1E+99;7})*{1;-1})+5)/7))</f>
        <v/>
      </c>
      <c r="D1003" s="16" t="str">
        <f t="shared" si="191"/>
        <v/>
      </c>
      <c r="E1003" s="17"/>
      <c r="F1003" s="18"/>
      <c r="G1003" s="20" t="str">
        <f t="shared" si="192"/>
        <v/>
      </c>
      <c r="H1003" s="18"/>
      <c r="I1003" s="15" t="str">
        <f t="shared" si="193"/>
        <v/>
      </c>
      <c r="J1003" s="19"/>
      <c r="K1003" s="19"/>
      <c r="L1003" s="20" t="str">
        <f t="shared" si="194"/>
        <v/>
      </c>
      <c r="M1003" s="15" t="str">
        <f t="shared" si="195"/>
        <v/>
      </c>
      <c r="N1003" s="113"/>
      <c r="O1003" s="21"/>
      <c r="P1003" s="21"/>
      <c r="Q1003" s="22">
        <f t="shared" si="200"/>
        <v>0</v>
      </c>
      <c r="R1003" s="22">
        <f t="shared" si="196"/>
        <v>0</v>
      </c>
      <c r="S1003" s="39" t="str">
        <f t="shared" si="197"/>
        <v/>
      </c>
      <c r="T1003" s="39" t="str">
        <f t="shared" si="198"/>
        <v/>
      </c>
      <c r="U1003" s="39" t="str">
        <f t="shared" si="199"/>
        <v/>
      </c>
    </row>
    <row r="1004" spans="2:21" ht="12.75" customHeight="1" x14ac:dyDescent="0.15">
      <c r="B1004" s="15" t="str">
        <f t="shared" si="190"/>
        <v/>
      </c>
      <c r="C1004" s="15" t="str">
        <f>IF(E1004="","",INT((E1004-SUM(MOD(DATE(YEAR(E1004-MOD(E1004-2,7)+3),1,2),{1E+99;7})*{1;-1})+5)/7))</f>
        <v/>
      </c>
      <c r="D1004" s="16" t="str">
        <f t="shared" si="191"/>
        <v/>
      </c>
      <c r="E1004" s="17"/>
      <c r="F1004" s="18"/>
      <c r="G1004" s="20" t="str">
        <f t="shared" si="192"/>
        <v/>
      </c>
      <c r="H1004" s="18"/>
      <c r="I1004" s="15" t="str">
        <f t="shared" si="193"/>
        <v/>
      </c>
      <c r="J1004" s="19"/>
      <c r="K1004" s="19"/>
      <c r="L1004" s="20" t="str">
        <f t="shared" si="194"/>
        <v/>
      </c>
      <c r="M1004" s="15" t="str">
        <f t="shared" si="195"/>
        <v/>
      </c>
      <c r="N1004" s="113"/>
      <c r="O1004" s="21"/>
      <c r="P1004" s="21"/>
      <c r="Q1004" s="22">
        <f t="shared" si="200"/>
        <v>0</v>
      </c>
      <c r="R1004" s="22">
        <f t="shared" si="196"/>
        <v>0</v>
      </c>
      <c r="S1004" s="39" t="str">
        <f t="shared" si="197"/>
        <v/>
      </c>
      <c r="T1004" s="39" t="str">
        <f t="shared" si="198"/>
        <v/>
      </c>
      <c r="U1004" s="39" t="str">
        <f t="shared" si="199"/>
        <v/>
      </c>
    </row>
    <row r="1005" spans="2:21" ht="12.75" customHeight="1" x14ac:dyDescent="0.15">
      <c r="B1005" s="15" t="str">
        <f t="shared" si="190"/>
        <v/>
      </c>
      <c r="C1005" s="15" t="str">
        <f>IF(E1005="","",INT((E1005-SUM(MOD(DATE(YEAR(E1005-MOD(E1005-2,7)+3),1,2),{1E+99;7})*{1;-1})+5)/7))</f>
        <v/>
      </c>
      <c r="D1005" s="16" t="str">
        <f t="shared" si="191"/>
        <v/>
      </c>
      <c r="E1005" s="17"/>
      <c r="F1005" s="18"/>
      <c r="G1005" s="20" t="str">
        <f t="shared" si="192"/>
        <v/>
      </c>
      <c r="H1005" s="18"/>
      <c r="I1005" s="15" t="str">
        <f t="shared" si="193"/>
        <v/>
      </c>
      <c r="J1005" s="19"/>
      <c r="K1005" s="19"/>
      <c r="L1005" s="20" t="str">
        <f t="shared" si="194"/>
        <v/>
      </c>
      <c r="M1005" s="15" t="str">
        <f t="shared" si="195"/>
        <v/>
      </c>
      <c r="N1005" s="113"/>
      <c r="O1005" s="21"/>
      <c r="P1005" s="21"/>
      <c r="Q1005" s="22">
        <f t="shared" si="200"/>
        <v>0</v>
      </c>
      <c r="R1005" s="22">
        <f t="shared" si="196"/>
        <v>0</v>
      </c>
      <c r="S1005" s="39" t="str">
        <f t="shared" si="197"/>
        <v/>
      </c>
      <c r="T1005" s="39" t="str">
        <f t="shared" si="198"/>
        <v/>
      </c>
      <c r="U1005" s="39" t="str">
        <f t="shared" si="199"/>
        <v/>
      </c>
    </row>
    <row r="1006" spans="2:21" ht="12.75" customHeight="1" x14ac:dyDescent="0.15">
      <c r="B1006" s="15" t="str">
        <f t="shared" si="190"/>
        <v/>
      </c>
      <c r="C1006" s="15" t="str">
        <f>IF(E1006="","",INT((E1006-SUM(MOD(DATE(YEAR(E1006-MOD(E1006-2,7)+3),1,2),{1E+99;7})*{1;-1})+5)/7))</f>
        <v/>
      </c>
      <c r="D1006" s="16" t="str">
        <f t="shared" si="191"/>
        <v/>
      </c>
      <c r="E1006" s="17"/>
      <c r="F1006" s="18"/>
      <c r="G1006" s="20" t="str">
        <f t="shared" si="192"/>
        <v/>
      </c>
      <c r="H1006" s="18"/>
      <c r="I1006" s="15" t="str">
        <f t="shared" si="193"/>
        <v/>
      </c>
      <c r="J1006" s="19"/>
      <c r="K1006" s="19"/>
      <c r="L1006" s="20" t="str">
        <f t="shared" si="194"/>
        <v/>
      </c>
      <c r="M1006" s="15" t="str">
        <f t="shared" si="195"/>
        <v/>
      </c>
      <c r="N1006" s="113"/>
      <c r="O1006" s="21"/>
      <c r="P1006" s="21"/>
      <c r="Q1006" s="22">
        <f t="shared" si="200"/>
        <v>0</v>
      </c>
      <c r="R1006" s="22">
        <f t="shared" si="196"/>
        <v>0</v>
      </c>
      <c r="S1006" s="39" t="str">
        <f t="shared" si="197"/>
        <v/>
      </c>
      <c r="T1006" s="39" t="str">
        <f t="shared" si="198"/>
        <v/>
      </c>
      <c r="U1006" s="39" t="str">
        <f t="shared" si="199"/>
        <v/>
      </c>
    </row>
    <row r="1007" spans="2:21" ht="12.75" customHeight="1" x14ac:dyDescent="0.15">
      <c r="B1007" s="15" t="str">
        <f t="shared" si="190"/>
        <v/>
      </c>
      <c r="C1007" s="15" t="str">
        <f>IF(E1007="","",INT((E1007-SUM(MOD(DATE(YEAR(E1007-MOD(E1007-2,7)+3),1,2),{1E+99;7})*{1;-1})+5)/7))</f>
        <v/>
      </c>
      <c r="D1007" s="16" t="str">
        <f t="shared" si="191"/>
        <v/>
      </c>
      <c r="E1007" s="17"/>
      <c r="F1007" s="18"/>
      <c r="G1007" s="20" t="str">
        <f t="shared" si="192"/>
        <v/>
      </c>
      <c r="H1007" s="18"/>
      <c r="I1007" s="15" t="str">
        <f t="shared" si="193"/>
        <v/>
      </c>
      <c r="J1007" s="19"/>
      <c r="K1007" s="19"/>
      <c r="L1007" s="20" t="str">
        <f t="shared" si="194"/>
        <v/>
      </c>
      <c r="M1007" s="15" t="str">
        <f t="shared" si="195"/>
        <v/>
      </c>
      <c r="N1007" s="113"/>
      <c r="O1007" s="21"/>
      <c r="P1007" s="21"/>
      <c r="Q1007" s="22">
        <f t="shared" si="200"/>
        <v>0</v>
      </c>
      <c r="R1007" s="22">
        <f t="shared" si="196"/>
        <v>0</v>
      </c>
      <c r="S1007" s="39" t="str">
        <f t="shared" si="197"/>
        <v/>
      </c>
      <c r="T1007" s="39" t="str">
        <f t="shared" si="198"/>
        <v/>
      </c>
      <c r="U1007" s="39" t="str">
        <f t="shared" si="199"/>
        <v/>
      </c>
    </row>
    <row r="1008" spans="2:21" ht="12.75" customHeight="1" x14ac:dyDescent="0.15">
      <c r="B1008" s="15" t="str">
        <f t="shared" si="190"/>
        <v/>
      </c>
      <c r="C1008" s="15" t="str">
        <f>IF(E1008="","",INT((E1008-SUM(MOD(DATE(YEAR(E1008-MOD(E1008-2,7)+3),1,2),{1E+99;7})*{1;-1})+5)/7))</f>
        <v/>
      </c>
      <c r="D1008" s="16" t="str">
        <f t="shared" si="191"/>
        <v/>
      </c>
      <c r="E1008" s="17"/>
      <c r="F1008" s="18"/>
      <c r="G1008" s="20" t="str">
        <f t="shared" si="192"/>
        <v/>
      </c>
      <c r="H1008" s="18"/>
      <c r="I1008" s="15" t="str">
        <f t="shared" si="193"/>
        <v/>
      </c>
      <c r="J1008" s="19"/>
      <c r="K1008" s="19"/>
      <c r="L1008" s="20" t="str">
        <f t="shared" si="194"/>
        <v/>
      </c>
      <c r="M1008" s="15" t="str">
        <f t="shared" si="195"/>
        <v/>
      </c>
      <c r="N1008" s="113"/>
      <c r="O1008" s="21"/>
      <c r="P1008" s="21"/>
      <c r="Q1008" s="22">
        <f t="shared" si="200"/>
        <v>0</v>
      </c>
      <c r="R1008" s="22">
        <f t="shared" si="196"/>
        <v>0</v>
      </c>
      <c r="S1008" s="39" t="str">
        <f t="shared" si="197"/>
        <v/>
      </c>
      <c r="T1008" s="39" t="str">
        <f t="shared" si="198"/>
        <v/>
      </c>
      <c r="U1008" s="39" t="str">
        <f t="shared" si="199"/>
        <v/>
      </c>
    </row>
    <row r="1009" spans="2:21" ht="12.75" customHeight="1" x14ac:dyDescent="0.15">
      <c r="B1009" s="15" t="str">
        <f t="shared" si="190"/>
        <v/>
      </c>
      <c r="C1009" s="15" t="str">
        <f>IF(E1009="","",INT((E1009-SUM(MOD(DATE(YEAR(E1009-MOD(E1009-2,7)+3),1,2),{1E+99;7})*{1;-1})+5)/7))</f>
        <v/>
      </c>
      <c r="D1009" s="16" t="str">
        <f t="shared" si="191"/>
        <v/>
      </c>
      <c r="E1009" s="17"/>
      <c r="F1009" s="18"/>
      <c r="G1009" s="20" t="str">
        <f t="shared" si="192"/>
        <v/>
      </c>
      <c r="H1009" s="18"/>
      <c r="I1009" s="15" t="str">
        <f t="shared" si="193"/>
        <v/>
      </c>
      <c r="J1009" s="19"/>
      <c r="K1009" s="19"/>
      <c r="L1009" s="20" t="str">
        <f t="shared" si="194"/>
        <v/>
      </c>
      <c r="M1009" s="15" t="str">
        <f t="shared" si="195"/>
        <v/>
      </c>
      <c r="N1009" s="113"/>
      <c r="O1009" s="21"/>
      <c r="P1009" s="21"/>
      <c r="Q1009" s="22">
        <f t="shared" si="200"/>
        <v>0</v>
      </c>
      <c r="R1009" s="22">
        <f t="shared" si="196"/>
        <v>0</v>
      </c>
      <c r="S1009" s="39" t="str">
        <f t="shared" si="197"/>
        <v/>
      </c>
      <c r="T1009" s="39" t="str">
        <f t="shared" si="198"/>
        <v/>
      </c>
      <c r="U1009" s="39" t="str">
        <f t="shared" si="199"/>
        <v/>
      </c>
    </row>
    <row r="1010" spans="2:21" ht="12.75" customHeight="1" x14ac:dyDescent="0.15">
      <c r="B1010" s="15" t="str">
        <f t="shared" si="190"/>
        <v/>
      </c>
      <c r="C1010" s="15" t="str">
        <f>IF(E1010="","",INT((E1010-SUM(MOD(DATE(YEAR(E1010-MOD(E1010-2,7)+3),1,2),{1E+99;7})*{1;-1})+5)/7))</f>
        <v/>
      </c>
      <c r="D1010" s="16" t="str">
        <f t="shared" si="191"/>
        <v/>
      </c>
      <c r="E1010" s="17"/>
      <c r="F1010" s="18"/>
      <c r="G1010" s="20" t="str">
        <f t="shared" si="192"/>
        <v/>
      </c>
      <c r="H1010" s="18"/>
      <c r="I1010" s="15" t="str">
        <f t="shared" si="193"/>
        <v/>
      </c>
      <c r="J1010" s="19"/>
      <c r="K1010" s="19"/>
      <c r="L1010" s="20" t="str">
        <f t="shared" si="194"/>
        <v/>
      </c>
      <c r="M1010" s="15" t="str">
        <f t="shared" si="195"/>
        <v/>
      </c>
      <c r="N1010" s="113"/>
      <c r="O1010" s="21"/>
      <c r="P1010" s="21"/>
      <c r="Q1010" s="22">
        <f t="shared" si="200"/>
        <v>0</v>
      </c>
      <c r="R1010" s="22">
        <f t="shared" si="196"/>
        <v>0</v>
      </c>
      <c r="S1010" s="39" t="str">
        <f t="shared" si="197"/>
        <v/>
      </c>
      <c r="T1010" s="39" t="str">
        <f t="shared" si="198"/>
        <v/>
      </c>
      <c r="U1010" s="39" t="str">
        <f t="shared" si="199"/>
        <v/>
      </c>
    </row>
    <row r="1011" spans="2:21" ht="12.75" customHeight="1" x14ac:dyDescent="0.15">
      <c r="B1011" s="15" t="str">
        <f t="shared" si="190"/>
        <v/>
      </c>
      <c r="C1011" s="15" t="str">
        <f>IF(E1011="","",INT((E1011-SUM(MOD(DATE(YEAR(E1011-MOD(E1011-2,7)+3),1,2),{1E+99;7})*{1;-1})+5)/7))</f>
        <v/>
      </c>
      <c r="D1011" s="16" t="str">
        <f t="shared" si="191"/>
        <v/>
      </c>
      <c r="E1011" s="17"/>
      <c r="F1011" s="18"/>
      <c r="G1011" s="20" t="str">
        <f t="shared" si="192"/>
        <v/>
      </c>
      <c r="H1011" s="18"/>
      <c r="I1011" s="15" t="str">
        <f t="shared" si="193"/>
        <v/>
      </c>
      <c r="J1011" s="19"/>
      <c r="K1011" s="19"/>
      <c r="L1011" s="20" t="str">
        <f t="shared" si="194"/>
        <v/>
      </c>
      <c r="M1011" s="15" t="str">
        <f t="shared" si="195"/>
        <v/>
      </c>
      <c r="N1011" s="113"/>
      <c r="O1011" s="21"/>
      <c r="P1011" s="21"/>
      <c r="Q1011" s="22">
        <f t="shared" si="200"/>
        <v>0</v>
      </c>
      <c r="R1011" s="22">
        <f t="shared" si="196"/>
        <v>0</v>
      </c>
      <c r="S1011" s="39" t="str">
        <f t="shared" si="197"/>
        <v/>
      </c>
      <c r="T1011" s="39" t="str">
        <f t="shared" si="198"/>
        <v/>
      </c>
      <c r="U1011" s="39" t="str">
        <f t="shared" si="199"/>
        <v/>
      </c>
    </row>
    <row r="1012" spans="2:21" ht="12.75" customHeight="1" x14ac:dyDescent="0.15">
      <c r="B1012" s="15" t="str">
        <f t="shared" si="190"/>
        <v/>
      </c>
      <c r="C1012" s="15" t="str">
        <f>IF(E1012="","",INT((E1012-SUM(MOD(DATE(YEAR(E1012-MOD(E1012-2,7)+3),1,2),{1E+99;7})*{1;-1})+5)/7))</f>
        <v/>
      </c>
      <c r="D1012" s="16" t="str">
        <f t="shared" si="191"/>
        <v/>
      </c>
      <c r="E1012" s="17"/>
      <c r="F1012" s="18"/>
      <c r="G1012" s="20" t="str">
        <f t="shared" si="192"/>
        <v/>
      </c>
      <c r="H1012" s="18"/>
      <c r="I1012" s="15" t="str">
        <f t="shared" si="193"/>
        <v/>
      </c>
      <c r="J1012" s="19"/>
      <c r="K1012" s="19"/>
      <c r="L1012" s="20" t="str">
        <f t="shared" si="194"/>
        <v/>
      </c>
      <c r="M1012" s="15" t="str">
        <f t="shared" si="195"/>
        <v/>
      </c>
      <c r="N1012" s="113"/>
      <c r="O1012" s="21"/>
      <c r="P1012" s="21"/>
      <c r="Q1012" s="22">
        <f t="shared" si="200"/>
        <v>0</v>
      </c>
      <c r="R1012" s="22">
        <f t="shared" si="196"/>
        <v>0</v>
      </c>
      <c r="S1012" s="39" t="str">
        <f t="shared" si="197"/>
        <v/>
      </c>
      <c r="T1012" s="39" t="str">
        <f t="shared" si="198"/>
        <v/>
      </c>
      <c r="U1012" s="39" t="str">
        <f t="shared" si="199"/>
        <v/>
      </c>
    </row>
    <row r="1013" spans="2:21" ht="12.75" customHeight="1" x14ac:dyDescent="0.15">
      <c r="B1013" s="15" t="str">
        <f t="shared" si="190"/>
        <v/>
      </c>
      <c r="C1013" s="15" t="str">
        <f>IF(E1013="","",INT((E1013-SUM(MOD(DATE(YEAR(E1013-MOD(E1013-2,7)+3),1,2),{1E+99;7})*{1;-1})+5)/7))</f>
        <v/>
      </c>
      <c r="D1013" s="16" t="str">
        <f t="shared" si="191"/>
        <v/>
      </c>
      <c r="E1013" s="17"/>
      <c r="F1013" s="18"/>
      <c r="G1013" s="20" t="str">
        <f t="shared" si="192"/>
        <v/>
      </c>
      <c r="H1013" s="18"/>
      <c r="I1013" s="15" t="str">
        <f t="shared" si="193"/>
        <v/>
      </c>
      <c r="J1013" s="19"/>
      <c r="K1013" s="19"/>
      <c r="L1013" s="20" t="str">
        <f t="shared" si="194"/>
        <v/>
      </c>
      <c r="M1013" s="15" t="str">
        <f t="shared" si="195"/>
        <v/>
      </c>
      <c r="N1013" s="113"/>
      <c r="O1013" s="21"/>
      <c r="P1013" s="21"/>
      <c r="Q1013" s="22">
        <f t="shared" si="200"/>
        <v>0</v>
      </c>
      <c r="R1013" s="22">
        <f t="shared" si="196"/>
        <v>0</v>
      </c>
      <c r="S1013" s="39" t="str">
        <f t="shared" si="197"/>
        <v/>
      </c>
      <c r="T1013" s="39" t="str">
        <f t="shared" si="198"/>
        <v/>
      </c>
      <c r="U1013" s="39" t="str">
        <f t="shared" si="199"/>
        <v/>
      </c>
    </row>
    <row r="1014" spans="2:21" ht="12.75" customHeight="1" x14ac:dyDescent="0.15">
      <c r="B1014" s="15" t="str">
        <f t="shared" si="190"/>
        <v/>
      </c>
      <c r="C1014" s="15" t="str">
        <f>IF(E1014="","",INT((E1014-SUM(MOD(DATE(YEAR(E1014-MOD(E1014-2,7)+3),1,2),{1E+99;7})*{1;-1})+5)/7))</f>
        <v/>
      </c>
      <c r="D1014" s="16" t="str">
        <f t="shared" si="191"/>
        <v/>
      </c>
      <c r="E1014" s="17"/>
      <c r="F1014" s="18"/>
      <c r="G1014" s="20" t="str">
        <f t="shared" si="192"/>
        <v/>
      </c>
      <c r="H1014" s="18"/>
      <c r="I1014" s="15" t="str">
        <f t="shared" si="193"/>
        <v/>
      </c>
      <c r="J1014" s="19"/>
      <c r="K1014" s="19"/>
      <c r="L1014" s="20" t="str">
        <f t="shared" si="194"/>
        <v/>
      </c>
      <c r="M1014" s="15" t="str">
        <f t="shared" si="195"/>
        <v/>
      </c>
      <c r="N1014" s="113"/>
      <c r="O1014" s="21"/>
      <c r="P1014" s="21"/>
      <c r="Q1014" s="22">
        <f t="shared" si="200"/>
        <v>0</v>
      </c>
      <c r="R1014" s="22">
        <f t="shared" si="196"/>
        <v>0</v>
      </c>
      <c r="S1014" s="39" t="str">
        <f t="shared" si="197"/>
        <v/>
      </c>
      <c r="T1014" s="39" t="str">
        <f t="shared" si="198"/>
        <v/>
      </c>
      <c r="U1014" s="39" t="str">
        <f t="shared" si="199"/>
        <v/>
      </c>
    </row>
    <row r="1015" spans="2:21" ht="12.75" customHeight="1" x14ac:dyDescent="0.15">
      <c r="B1015" s="15" t="str">
        <f t="shared" si="190"/>
        <v/>
      </c>
      <c r="C1015" s="15" t="str">
        <f>IF(E1015="","",INT((E1015-SUM(MOD(DATE(YEAR(E1015-MOD(E1015-2,7)+3),1,2),{1E+99;7})*{1;-1})+5)/7))</f>
        <v/>
      </c>
      <c r="D1015" s="16" t="str">
        <f t="shared" si="191"/>
        <v/>
      </c>
      <c r="E1015" s="17"/>
      <c r="F1015" s="18"/>
      <c r="G1015" s="20" t="str">
        <f t="shared" si="192"/>
        <v/>
      </c>
      <c r="H1015" s="18"/>
      <c r="I1015" s="15" t="str">
        <f t="shared" si="193"/>
        <v/>
      </c>
      <c r="J1015" s="19"/>
      <c r="K1015" s="19"/>
      <c r="L1015" s="20" t="str">
        <f t="shared" si="194"/>
        <v/>
      </c>
      <c r="M1015" s="15" t="str">
        <f t="shared" si="195"/>
        <v/>
      </c>
      <c r="N1015" s="113"/>
      <c r="O1015" s="21"/>
      <c r="P1015" s="21"/>
      <c r="Q1015" s="22">
        <f t="shared" si="200"/>
        <v>0</v>
      </c>
      <c r="R1015" s="22">
        <f t="shared" si="196"/>
        <v>0</v>
      </c>
      <c r="S1015" s="39" t="str">
        <f t="shared" si="197"/>
        <v/>
      </c>
      <c r="T1015" s="39" t="str">
        <f t="shared" si="198"/>
        <v/>
      </c>
      <c r="U1015" s="39" t="str">
        <f t="shared" si="199"/>
        <v/>
      </c>
    </row>
    <row r="1016" spans="2:21" ht="12.75" customHeight="1" x14ac:dyDescent="0.15">
      <c r="B1016" s="15" t="str">
        <f t="shared" si="190"/>
        <v/>
      </c>
      <c r="C1016" s="15" t="str">
        <f>IF(E1016="","",INT((E1016-SUM(MOD(DATE(YEAR(E1016-MOD(E1016-2,7)+3),1,2),{1E+99;7})*{1;-1})+5)/7))</f>
        <v/>
      </c>
      <c r="D1016" s="16" t="str">
        <f t="shared" si="191"/>
        <v/>
      </c>
      <c r="E1016" s="17"/>
      <c r="F1016" s="18"/>
      <c r="G1016" s="20" t="str">
        <f t="shared" si="192"/>
        <v/>
      </c>
      <c r="H1016" s="18"/>
      <c r="I1016" s="15" t="str">
        <f t="shared" si="193"/>
        <v/>
      </c>
      <c r="J1016" s="19"/>
      <c r="K1016" s="19"/>
      <c r="L1016" s="20" t="str">
        <f t="shared" si="194"/>
        <v/>
      </c>
      <c r="M1016" s="15" t="str">
        <f t="shared" si="195"/>
        <v/>
      </c>
      <c r="N1016" s="113"/>
      <c r="O1016" s="21"/>
      <c r="P1016" s="21"/>
      <c r="Q1016" s="22">
        <f t="shared" si="200"/>
        <v>0</v>
      </c>
      <c r="R1016" s="22">
        <f t="shared" si="196"/>
        <v>0</v>
      </c>
      <c r="S1016" s="39" t="str">
        <f t="shared" si="197"/>
        <v/>
      </c>
      <c r="T1016" s="39" t="str">
        <f t="shared" si="198"/>
        <v/>
      </c>
      <c r="U1016" s="39" t="str">
        <f t="shared" si="199"/>
        <v/>
      </c>
    </row>
    <row r="1017" spans="2:21" ht="12.75" customHeight="1" x14ac:dyDescent="0.15">
      <c r="B1017" s="15" t="str">
        <f t="shared" si="190"/>
        <v/>
      </c>
      <c r="C1017" s="15" t="str">
        <f>IF(E1017="","",INT((E1017-SUM(MOD(DATE(YEAR(E1017-MOD(E1017-2,7)+3),1,2),{1E+99;7})*{1;-1})+5)/7))</f>
        <v/>
      </c>
      <c r="D1017" s="16" t="str">
        <f t="shared" si="191"/>
        <v/>
      </c>
      <c r="E1017" s="17"/>
      <c r="F1017" s="18"/>
      <c r="G1017" s="20" t="str">
        <f t="shared" si="192"/>
        <v/>
      </c>
      <c r="H1017" s="18"/>
      <c r="I1017" s="15" t="str">
        <f t="shared" si="193"/>
        <v/>
      </c>
      <c r="J1017" s="19"/>
      <c r="K1017" s="19"/>
      <c r="L1017" s="20" t="str">
        <f t="shared" si="194"/>
        <v/>
      </c>
      <c r="M1017" s="15" t="str">
        <f t="shared" si="195"/>
        <v/>
      </c>
      <c r="N1017" s="113"/>
      <c r="O1017" s="21"/>
      <c r="P1017" s="21"/>
      <c r="Q1017" s="22">
        <f t="shared" si="200"/>
        <v>0</v>
      </c>
      <c r="R1017" s="22">
        <f t="shared" si="196"/>
        <v>0</v>
      </c>
      <c r="S1017" s="39" t="str">
        <f t="shared" si="197"/>
        <v/>
      </c>
      <c r="T1017" s="39" t="str">
        <f t="shared" si="198"/>
        <v/>
      </c>
      <c r="U1017" s="39" t="str">
        <f t="shared" si="199"/>
        <v/>
      </c>
    </row>
    <row r="1018" spans="2:21" ht="12.75" customHeight="1" x14ac:dyDescent="0.15">
      <c r="B1018" s="15" t="str">
        <f t="shared" si="190"/>
        <v/>
      </c>
      <c r="C1018" s="15" t="str">
        <f>IF(E1018="","",INT((E1018-SUM(MOD(DATE(YEAR(E1018-MOD(E1018-2,7)+3),1,2),{1E+99;7})*{1;-1})+5)/7))</f>
        <v/>
      </c>
      <c r="D1018" s="16" t="str">
        <f t="shared" si="191"/>
        <v/>
      </c>
      <c r="E1018" s="17"/>
      <c r="F1018" s="18"/>
      <c r="G1018" s="20" t="str">
        <f t="shared" si="192"/>
        <v/>
      </c>
      <c r="H1018" s="18"/>
      <c r="I1018" s="15" t="str">
        <f t="shared" si="193"/>
        <v/>
      </c>
      <c r="J1018" s="19"/>
      <c r="K1018" s="19"/>
      <c r="L1018" s="20" t="str">
        <f t="shared" si="194"/>
        <v/>
      </c>
      <c r="M1018" s="15" t="str">
        <f t="shared" si="195"/>
        <v/>
      </c>
      <c r="N1018" s="113"/>
      <c r="O1018" s="21"/>
      <c r="P1018" s="21"/>
      <c r="Q1018" s="22">
        <f t="shared" si="200"/>
        <v>0</v>
      </c>
      <c r="R1018" s="22">
        <f t="shared" si="196"/>
        <v>0</v>
      </c>
      <c r="S1018" s="39" t="str">
        <f t="shared" si="197"/>
        <v/>
      </c>
      <c r="T1018" s="39" t="str">
        <f t="shared" si="198"/>
        <v/>
      </c>
      <c r="U1018" s="39" t="str">
        <f t="shared" si="199"/>
        <v/>
      </c>
    </row>
    <row r="1019" spans="2:21" ht="12.75" customHeight="1" x14ac:dyDescent="0.15">
      <c r="B1019" s="15" t="str">
        <f t="shared" si="190"/>
        <v/>
      </c>
      <c r="C1019" s="15" t="str">
        <f>IF(E1019="","",INT((E1019-SUM(MOD(DATE(YEAR(E1019-MOD(E1019-2,7)+3),1,2),{1E+99;7})*{1;-1})+5)/7))</f>
        <v/>
      </c>
      <c r="D1019" s="16" t="str">
        <f t="shared" si="191"/>
        <v/>
      </c>
      <c r="E1019" s="17"/>
      <c r="F1019" s="18"/>
      <c r="G1019" s="20" t="str">
        <f t="shared" si="192"/>
        <v/>
      </c>
      <c r="H1019" s="18"/>
      <c r="I1019" s="15" t="str">
        <f t="shared" si="193"/>
        <v/>
      </c>
      <c r="J1019" s="19"/>
      <c r="K1019" s="19"/>
      <c r="L1019" s="20" t="str">
        <f t="shared" si="194"/>
        <v/>
      </c>
      <c r="M1019" s="15" t="str">
        <f t="shared" si="195"/>
        <v/>
      </c>
      <c r="N1019" s="113"/>
      <c r="O1019" s="21"/>
      <c r="P1019" s="21"/>
      <c r="Q1019" s="22">
        <f t="shared" si="200"/>
        <v>0</v>
      </c>
      <c r="R1019" s="22">
        <f t="shared" si="196"/>
        <v>0</v>
      </c>
      <c r="S1019" s="39" t="str">
        <f t="shared" si="197"/>
        <v/>
      </c>
      <c r="T1019" s="39" t="str">
        <f t="shared" si="198"/>
        <v/>
      </c>
      <c r="U1019" s="39" t="str">
        <f t="shared" si="199"/>
        <v/>
      </c>
    </row>
    <row r="1020" spans="2:21" ht="12.75" customHeight="1" x14ac:dyDescent="0.15">
      <c r="B1020" s="15" t="str">
        <f t="shared" ref="B1020:B1029" si="201">IF(E1020="","",MONTH(E1020))</f>
        <v/>
      </c>
      <c r="C1020" s="15" t="str">
        <f>IF(E1020="","",INT((E1020-SUM(MOD(DATE(YEAR(E1020-MOD(E1020-2,7)+3),1,2),{1E+99;7})*{1;-1})+5)/7))</f>
        <v/>
      </c>
      <c r="D1020" s="16" t="str">
        <f t="shared" ref="D1020:D1029" si="202">IF(E1020="","",E1020)</f>
        <v/>
      </c>
      <c r="E1020" s="17"/>
      <c r="F1020" s="18"/>
      <c r="G1020" s="20" t="str">
        <f t="shared" ref="G1020:G1029" si="203">IF(ISERROR(VLOOKUP(F1020,TabelKlanten,2,FALSE)),"",VLOOKUP(F1020,TabelKlanten,2,FALSE))</f>
        <v/>
      </c>
      <c r="H1020" s="18"/>
      <c r="I1020" s="20" t="str">
        <f t="shared" ref="I1020:I1029" si="204">IF(ISERROR(VLOOKUP(H1020,TabelProjecten,2,FALSE)),"",VLOOKUP(H1020,TabelProjecten,2,FALSE))</f>
        <v/>
      </c>
      <c r="J1020" s="19"/>
      <c r="K1020" s="19"/>
      <c r="L1020" s="20" t="str">
        <f t="shared" ref="L1020:L1029" si="205">IF(ISERROR(VLOOKUP(K1020,UrenTabel,3,FALSE)),"",VLOOKUP(K1020,UrenTabel,3,FALSE))</f>
        <v/>
      </c>
      <c r="M1020" s="15" t="str">
        <f t="shared" ref="M1020:M1029" si="206">IF(ISERROR(VLOOKUP(K1020,UrenTabel,2,FALSE)),"",VLOOKUP(K1020,UrenTabel,2,FALSE))</f>
        <v/>
      </c>
      <c r="N1020" s="113"/>
      <c r="O1020" s="21"/>
      <c r="P1020" s="21"/>
      <c r="Q1020" s="22">
        <f t="shared" si="200"/>
        <v>0</v>
      </c>
      <c r="R1020" s="22">
        <f t="shared" si="196"/>
        <v>0</v>
      </c>
      <c r="S1020" s="39" t="str">
        <f t="shared" si="197"/>
        <v/>
      </c>
      <c r="T1020" s="39" t="str">
        <f t="shared" si="198"/>
        <v/>
      </c>
      <c r="U1020" s="39" t="str">
        <f t="shared" si="199"/>
        <v/>
      </c>
    </row>
    <row r="1021" spans="2:21" ht="12.75" customHeight="1" x14ac:dyDescent="0.15">
      <c r="B1021" s="15" t="str">
        <f t="shared" si="201"/>
        <v/>
      </c>
      <c r="C1021" s="15" t="str">
        <f>IF(E1021="","",INT((E1021-SUM(MOD(DATE(YEAR(E1021-MOD(E1021-2,7)+3),1,2),{1E+99;7})*{1;-1})+5)/7))</f>
        <v/>
      </c>
      <c r="D1021" s="16" t="str">
        <f t="shared" si="202"/>
        <v/>
      </c>
      <c r="E1021" s="17"/>
      <c r="F1021" s="18"/>
      <c r="G1021" s="20" t="str">
        <f t="shared" si="203"/>
        <v/>
      </c>
      <c r="H1021" s="18"/>
      <c r="I1021" s="20" t="str">
        <f t="shared" si="204"/>
        <v/>
      </c>
      <c r="J1021" s="19"/>
      <c r="K1021" s="19"/>
      <c r="L1021" s="20" t="str">
        <f t="shared" si="205"/>
        <v/>
      </c>
      <c r="M1021" s="15" t="str">
        <f t="shared" si="206"/>
        <v/>
      </c>
      <c r="N1021" s="113"/>
      <c r="O1021" s="21"/>
      <c r="P1021" s="21"/>
      <c r="Q1021" s="22">
        <f t="shared" si="200"/>
        <v>0</v>
      </c>
      <c r="R1021" s="22">
        <f t="shared" si="196"/>
        <v>0</v>
      </c>
      <c r="S1021" s="39" t="str">
        <f t="shared" si="197"/>
        <v/>
      </c>
      <c r="T1021" s="39" t="str">
        <f t="shared" si="198"/>
        <v/>
      </c>
      <c r="U1021" s="39" t="str">
        <f t="shared" si="199"/>
        <v/>
      </c>
    </row>
    <row r="1022" spans="2:21" ht="12.75" customHeight="1" x14ac:dyDescent="0.15">
      <c r="B1022" s="15" t="str">
        <f t="shared" si="201"/>
        <v/>
      </c>
      <c r="C1022" s="15" t="str">
        <f>IF(E1022="","",INT((E1022-SUM(MOD(DATE(YEAR(E1022-MOD(E1022-2,7)+3),1,2),{1E+99;7})*{1;-1})+5)/7))</f>
        <v/>
      </c>
      <c r="D1022" s="16" t="str">
        <f t="shared" si="202"/>
        <v/>
      </c>
      <c r="E1022" s="17"/>
      <c r="F1022" s="18"/>
      <c r="G1022" s="20" t="str">
        <f t="shared" si="203"/>
        <v/>
      </c>
      <c r="H1022" s="18"/>
      <c r="I1022" s="20" t="str">
        <f t="shared" si="204"/>
        <v/>
      </c>
      <c r="J1022" s="19"/>
      <c r="K1022" s="19"/>
      <c r="L1022" s="20" t="str">
        <f t="shared" si="205"/>
        <v/>
      </c>
      <c r="M1022" s="15" t="str">
        <f t="shared" si="206"/>
        <v/>
      </c>
      <c r="N1022" s="113"/>
      <c r="O1022" s="21"/>
      <c r="P1022" s="21"/>
      <c r="Q1022" s="22">
        <f t="shared" si="200"/>
        <v>0</v>
      </c>
      <c r="R1022" s="22">
        <f t="shared" si="196"/>
        <v>0</v>
      </c>
      <c r="S1022" s="39" t="str">
        <f t="shared" si="197"/>
        <v/>
      </c>
      <c r="T1022" s="39" t="str">
        <f t="shared" si="198"/>
        <v/>
      </c>
      <c r="U1022" s="39" t="str">
        <f t="shared" si="199"/>
        <v/>
      </c>
    </row>
    <row r="1023" spans="2:21" ht="12.75" customHeight="1" x14ac:dyDescent="0.15">
      <c r="B1023" s="15" t="str">
        <f t="shared" si="201"/>
        <v/>
      </c>
      <c r="C1023" s="15" t="str">
        <f>IF(E1023="","",INT((E1023-SUM(MOD(DATE(YEAR(E1023-MOD(E1023-2,7)+3),1,2),{1E+99;7})*{1;-1})+5)/7))</f>
        <v/>
      </c>
      <c r="D1023" s="16" t="str">
        <f t="shared" si="202"/>
        <v/>
      </c>
      <c r="E1023" s="17"/>
      <c r="F1023" s="18"/>
      <c r="G1023" s="20" t="str">
        <f t="shared" si="203"/>
        <v/>
      </c>
      <c r="H1023" s="18"/>
      <c r="I1023" s="20" t="str">
        <f t="shared" si="204"/>
        <v/>
      </c>
      <c r="J1023" s="19"/>
      <c r="K1023" s="19"/>
      <c r="L1023" s="20" t="str">
        <f t="shared" si="205"/>
        <v/>
      </c>
      <c r="M1023" s="15" t="str">
        <f t="shared" si="206"/>
        <v/>
      </c>
      <c r="N1023" s="113"/>
      <c r="O1023" s="21"/>
      <c r="P1023" s="21"/>
      <c r="Q1023" s="22">
        <f t="shared" si="200"/>
        <v>0</v>
      </c>
      <c r="R1023" s="22">
        <f t="shared" si="196"/>
        <v>0</v>
      </c>
      <c r="S1023" s="39" t="str">
        <f t="shared" si="197"/>
        <v/>
      </c>
      <c r="T1023" s="39" t="str">
        <f t="shared" si="198"/>
        <v/>
      </c>
      <c r="U1023" s="39" t="str">
        <f t="shared" si="199"/>
        <v/>
      </c>
    </row>
    <row r="1024" spans="2:21" ht="12.75" customHeight="1" x14ac:dyDescent="0.15">
      <c r="B1024" s="15" t="str">
        <f t="shared" si="201"/>
        <v/>
      </c>
      <c r="C1024" s="15" t="str">
        <f>IF(E1024="","",INT((E1024-SUM(MOD(DATE(YEAR(E1024-MOD(E1024-2,7)+3),1,2),{1E+99;7})*{1;-1})+5)/7))</f>
        <v/>
      </c>
      <c r="D1024" s="16" t="str">
        <f t="shared" si="202"/>
        <v/>
      </c>
      <c r="E1024" s="17"/>
      <c r="F1024" s="18"/>
      <c r="G1024" s="20" t="str">
        <f t="shared" si="203"/>
        <v/>
      </c>
      <c r="H1024" s="18"/>
      <c r="I1024" s="20" t="str">
        <f t="shared" si="204"/>
        <v/>
      </c>
      <c r="J1024" s="19"/>
      <c r="K1024" s="19"/>
      <c r="L1024" s="20" t="str">
        <f t="shared" si="205"/>
        <v/>
      </c>
      <c r="M1024" s="15" t="str">
        <f t="shared" si="206"/>
        <v/>
      </c>
      <c r="N1024" s="113"/>
      <c r="O1024" s="21"/>
      <c r="P1024" s="21"/>
      <c r="Q1024" s="22">
        <f t="shared" si="200"/>
        <v>0</v>
      </c>
      <c r="R1024" s="22">
        <f t="shared" si="196"/>
        <v>0</v>
      </c>
      <c r="S1024" s="39" t="str">
        <f t="shared" si="197"/>
        <v/>
      </c>
      <c r="T1024" s="39" t="str">
        <f t="shared" si="198"/>
        <v/>
      </c>
      <c r="U1024" s="39" t="str">
        <f t="shared" si="199"/>
        <v/>
      </c>
    </row>
    <row r="1025" spans="2:21" ht="12.75" customHeight="1" x14ac:dyDescent="0.15">
      <c r="B1025" s="15" t="str">
        <f t="shared" si="201"/>
        <v/>
      </c>
      <c r="C1025" s="15" t="str">
        <f>IF(E1025="","",INT((E1025-SUM(MOD(DATE(YEAR(E1025-MOD(E1025-2,7)+3),1,2),{1E+99;7})*{1;-1})+5)/7))</f>
        <v/>
      </c>
      <c r="D1025" s="16" t="str">
        <f t="shared" si="202"/>
        <v/>
      </c>
      <c r="E1025" s="17"/>
      <c r="F1025" s="18"/>
      <c r="G1025" s="20" t="str">
        <f t="shared" si="203"/>
        <v/>
      </c>
      <c r="H1025" s="18"/>
      <c r="I1025" s="20" t="str">
        <f t="shared" si="204"/>
        <v/>
      </c>
      <c r="J1025" s="19"/>
      <c r="K1025" s="19"/>
      <c r="L1025" s="20" t="str">
        <f t="shared" si="205"/>
        <v/>
      </c>
      <c r="M1025" s="15" t="str">
        <f t="shared" si="206"/>
        <v/>
      </c>
      <c r="N1025" s="113"/>
      <c r="O1025" s="21"/>
      <c r="P1025" s="21"/>
      <c r="Q1025" s="22">
        <f t="shared" si="200"/>
        <v>0</v>
      </c>
      <c r="R1025" s="22">
        <f t="shared" si="196"/>
        <v>0</v>
      </c>
      <c r="S1025" s="39" t="str">
        <f t="shared" si="197"/>
        <v/>
      </c>
      <c r="T1025" s="39" t="str">
        <f t="shared" si="198"/>
        <v/>
      </c>
      <c r="U1025" s="39" t="str">
        <f t="shared" si="199"/>
        <v/>
      </c>
    </row>
    <row r="1026" spans="2:21" ht="12.75" customHeight="1" x14ac:dyDescent="0.15">
      <c r="B1026" s="15" t="str">
        <f t="shared" si="201"/>
        <v/>
      </c>
      <c r="C1026" s="15" t="str">
        <f>IF(E1026="","",INT((E1026-SUM(MOD(DATE(YEAR(E1026-MOD(E1026-2,7)+3),1,2),{1E+99;7})*{1;-1})+5)/7))</f>
        <v/>
      </c>
      <c r="D1026" s="16" t="str">
        <f t="shared" si="202"/>
        <v/>
      </c>
      <c r="E1026" s="17"/>
      <c r="F1026" s="18"/>
      <c r="G1026" s="20" t="str">
        <f t="shared" si="203"/>
        <v/>
      </c>
      <c r="H1026" s="18"/>
      <c r="I1026" s="20" t="str">
        <f t="shared" si="204"/>
        <v/>
      </c>
      <c r="J1026" s="19"/>
      <c r="K1026" s="19"/>
      <c r="L1026" s="20" t="str">
        <f t="shared" si="205"/>
        <v/>
      </c>
      <c r="M1026" s="15" t="str">
        <f t="shared" si="206"/>
        <v/>
      </c>
      <c r="N1026" s="113"/>
      <c r="O1026" s="21"/>
      <c r="P1026" s="21"/>
      <c r="Q1026" s="22">
        <f t="shared" si="200"/>
        <v>0</v>
      </c>
      <c r="R1026" s="22">
        <f t="shared" si="196"/>
        <v>0</v>
      </c>
      <c r="S1026" s="39" t="str">
        <f t="shared" si="197"/>
        <v/>
      </c>
      <c r="T1026" s="39" t="str">
        <f t="shared" si="198"/>
        <v/>
      </c>
      <c r="U1026" s="39" t="str">
        <f t="shared" si="199"/>
        <v/>
      </c>
    </row>
    <row r="1027" spans="2:21" ht="12.75" customHeight="1" x14ac:dyDescent="0.15">
      <c r="B1027" s="15" t="str">
        <f t="shared" si="201"/>
        <v/>
      </c>
      <c r="C1027" s="15" t="str">
        <f>IF(E1027="","",INT((E1027-SUM(MOD(DATE(YEAR(E1027-MOD(E1027-2,7)+3),1,2),{1E+99;7})*{1;-1})+5)/7))</f>
        <v/>
      </c>
      <c r="D1027" s="16" t="str">
        <f t="shared" si="202"/>
        <v/>
      </c>
      <c r="E1027" s="17"/>
      <c r="F1027" s="18"/>
      <c r="G1027" s="20" t="str">
        <f t="shared" si="203"/>
        <v/>
      </c>
      <c r="H1027" s="18"/>
      <c r="I1027" s="20" t="str">
        <f t="shared" si="204"/>
        <v/>
      </c>
      <c r="J1027" s="19"/>
      <c r="K1027" s="19"/>
      <c r="L1027" s="20" t="str">
        <f t="shared" si="205"/>
        <v/>
      </c>
      <c r="M1027" s="15" t="str">
        <f t="shared" si="206"/>
        <v/>
      </c>
      <c r="N1027" s="113"/>
      <c r="O1027" s="21"/>
      <c r="P1027" s="21"/>
      <c r="Q1027" s="22">
        <f t="shared" si="200"/>
        <v>0</v>
      </c>
      <c r="R1027" s="22">
        <f t="shared" si="196"/>
        <v>0</v>
      </c>
      <c r="S1027" s="39" t="str">
        <f t="shared" si="197"/>
        <v/>
      </c>
      <c r="T1027" s="39" t="str">
        <f t="shared" si="198"/>
        <v/>
      </c>
      <c r="U1027" s="39" t="str">
        <f t="shared" si="199"/>
        <v/>
      </c>
    </row>
    <row r="1028" spans="2:21" ht="12.75" customHeight="1" x14ac:dyDescent="0.15">
      <c r="B1028" s="15" t="str">
        <f t="shared" si="201"/>
        <v/>
      </c>
      <c r="C1028" s="15" t="str">
        <f>IF(E1028="","",INT((E1028-SUM(MOD(DATE(YEAR(E1028-MOD(E1028-2,7)+3),1,2),{1E+99;7})*{1;-1})+5)/7))</f>
        <v/>
      </c>
      <c r="D1028" s="16" t="str">
        <f t="shared" si="202"/>
        <v/>
      </c>
      <c r="E1028" s="17"/>
      <c r="F1028" s="18"/>
      <c r="G1028" s="20" t="str">
        <f t="shared" si="203"/>
        <v/>
      </c>
      <c r="H1028" s="18"/>
      <c r="I1028" s="20" t="str">
        <f t="shared" si="204"/>
        <v/>
      </c>
      <c r="J1028" s="19"/>
      <c r="K1028" s="19"/>
      <c r="L1028" s="20" t="str">
        <f t="shared" si="205"/>
        <v/>
      </c>
      <c r="M1028" s="15" t="str">
        <f t="shared" si="206"/>
        <v/>
      </c>
      <c r="N1028" s="113"/>
      <c r="O1028" s="21"/>
      <c r="P1028" s="21"/>
      <c r="Q1028" s="22">
        <f t="shared" si="200"/>
        <v>0</v>
      </c>
      <c r="R1028" s="22">
        <f t="shared" si="196"/>
        <v>0</v>
      </c>
      <c r="S1028" s="39" t="str">
        <f t="shared" si="197"/>
        <v/>
      </c>
      <c r="T1028" s="39" t="str">
        <f t="shared" si="198"/>
        <v/>
      </c>
      <c r="U1028" s="39" t="str">
        <f t="shared" si="199"/>
        <v/>
      </c>
    </row>
    <row r="1029" spans="2:21" ht="12.75" customHeight="1" x14ac:dyDescent="0.15">
      <c r="B1029" s="15" t="str">
        <f t="shared" si="201"/>
        <v/>
      </c>
      <c r="C1029" s="15" t="str">
        <f>IF(E1029="","",INT((E1029-SUM(MOD(DATE(YEAR(E1029-MOD(E1029-2,7)+3),1,2),{1E+99;7})*{1;-1})+5)/7))</f>
        <v/>
      </c>
      <c r="D1029" s="16" t="str">
        <f t="shared" si="202"/>
        <v/>
      </c>
      <c r="E1029" s="17"/>
      <c r="F1029" s="18"/>
      <c r="G1029" s="20" t="str">
        <f t="shared" si="203"/>
        <v/>
      </c>
      <c r="H1029" s="18"/>
      <c r="I1029" s="20" t="str">
        <f t="shared" si="204"/>
        <v/>
      </c>
      <c r="J1029" s="19"/>
      <c r="K1029" s="19"/>
      <c r="L1029" s="20" t="str">
        <f t="shared" si="205"/>
        <v/>
      </c>
      <c r="M1029" s="15" t="str">
        <f t="shared" si="206"/>
        <v/>
      </c>
      <c r="N1029" s="113"/>
      <c r="O1029" s="21"/>
      <c r="P1029" s="21"/>
      <c r="Q1029" s="22">
        <f t="shared" si="200"/>
        <v>0</v>
      </c>
      <c r="R1029" s="22">
        <f t="shared" si="196"/>
        <v>0</v>
      </c>
      <c r="S1029" s="39" t="str">
        <f t="shared" si="197"/>
        <v/>
      </c>
      <c r="T1029" s="39" t="str">
        <f t="shared" si="198"/>
        <v/>
      </c>
      <c r="U1029" s="39" t="str">
        <f t="shared" si="199"/>
        <v/>
      </c>
    </row>
    <row r="1030" spans="2:21" ht="12.75" hidden="1" customHeight="1" x14ac:dyDescent="0.2"/>
    <row r="1031" spans="2:21" ht="12.75" hidden="1" customHeight="1" x14ac:dyDescent="0.2"/>
    <row r="1032" spans="2:21" ht="12.75" hidden="1" customHeight="1" x14ac:dyDescent="0.2"/>
    <row r="1033" spans="2:21" ht="12.75" hidden="1" customHeight="1" x14ac:dyDescent="0.2"/>
    <row r="1034" spans="2:21" ht="12.75" hidden="1" customHeight="1" x14ac:dyDescent="0.2"/>
    <row r="1035" spans="2:21" ht="12.75" hidden="1" customHeight="1" x14ac:dyDescent="0.2"/>
    <row r="1036" spans="2:21" ht="12.75" hidden="1" customHeight="1" x14ac:dyDescent="0.2"/>
    <row r="1037" spans="2:21" ht="12.75" hidden="1" customHeight="1" x14ac:dyDescent="0.2"/>
    <row r="1038" spans="2:21" ht="12.75" hidden="1" customHeight="1" x14ac:dyDescent="0.2"/>
    <row r="1039" spans="2:21" ht="12.75" hidden="1" customHeight="1" x14ac:dyDescent="0.2"/>
    <row r="1040" spans="2:21" ht="12.75" hidden="1" customHeight="1" x14ac:dyDescent="0.2"/>
    <row r="1041" ht="12.75" hidden="1" customHeight="1" x14ac:dyDescent="0.2"/>
    <row r="1042" ht="12.75" hidden="1" customHeight="1" x14ac:dyDescent="0.2"/>
    <row r="1043" ht="12.75" hidden="1" customHeight="1" x14ac:dyDescent="0.2"/>
    <row r="1044" ht="12.75" hidden="1" customHeight="1" x14ac:dyDescent="0.2"/>
    <row r="1045" ht="12.75" hidden="1" customHeight="1" x14ac:dyDescent="0.2"/>
    <row r="1046" ht="12.75" hidden="1" customHeight="1" x14ac:dyDescent="0.2"/>
    <row r="1047" ht="12.75" hidden="1" customHeight="1" x14ac:dyDescent="0.2"/>
    <row r="1048" ht="12.75" hidden="1" customHeight="1" x14ac:dyDescent="0.2"/>
    <row r="1049" ht="12.75" hidden="1" customHeight="1" x14ac:dyDescent="0.2"/>
    <row r="1050" ht="12.75" hidden="1" customHeight="1" x14ac:dyDescent="0.2"/>
    <row r="1051" ht="12.75" hidden="1" customHeight="1" x14ac:dyDescent="0.2"/>
    <row r="1052" ht="12.75" hidden="1" customHeight="1" x14ac:dyDescent="0.2"/>
    <row r="1053" ht="12.75" hidden="1" customHeight="1" x14ac:dyDescent="0.2"/>
    <row r="1054" ht="12.75" hidden="1" customHeight="1" x14ac:dyDescent="0.2"/>
    <row r="1055" ht="12.75" hidden="1" customHeight="1" x14ac:dyDescent="0.2"/>
    <row r="1056" ht="12.75" hidden="1" customHeight="1" x14ac:dyDescent="0.2"/>
    <row r="1057" spans="10:10" ht="12.75" hidden="1" customHeight="1" x14ac:dyDescent="0.2"/>
    <row r="1058" spans="10:10" ht="12.75" hidden="1" customHeight="1" x14ac:dyDescent="0.2"/>
    <row r="1059" spans="10:10" ht="12.75" hidden="1" customHeight="1" x14ac:dyDescent="0.2"/>
    <row r="1060" spans="10:10" ht="12.75" hidden="1" customHeight="1" x14ac:dyDescent="0.2"/>
    <row r="1061" spans="10:10" ht="12.75" hidden="1" customHeight="1" x14ac:dyDescent="0.2"/>
    <row r="1062" spans="10:10" ht="12.75" hidden="1" customHeight="1" x14ac:dyDescent="0.2"/>
    <row r="1063" spans="10:10" ht="12.75" hidden="1" customHeight="1" x14ac:dyDescent="0.2"/>
    <row r="1064" spans="10:10" ht="12.75" hidden="1" customHeight="1" x14ac:dyDescent="0.2"/>
    <row r="1065" spans="10:10" ht="12.75" hidden="1" customHeight="1" x14ac:dyDescent="0.2"/>
    <row r="1066" spans="10:10" ht="12.75" customHeight="1" x14ac:dyDescent="0.15"/>
    <row r="1067" spans="10:10" ht="12.75" customHeight="1" x14ac:dyDescent="0.15"/>
    <row r="1068" spans="10:10" ht="12.75" customHeight="1" x14ac:dyDescent="0.15"/>
    <row r="1069" spans="10:10" ht="12.75" customHeight="1" x14ac:dyDescent="0.15">
      <c r="J1069" s="19"/>
    </row>
  </sheetData>
  <sheetProtection formatCells="0" formatColumns="0" formatRows="0" sort="0" autoFilter="0" pivotTables="0"/>
  <autoFilter ref="B5:Q1029"/>
  <conditionalFormatting sqref="K1020:K1029">
    <cfRule type="expression" dxfId="206" priority="66">
      <formula>AND(E1020&lt;&gt;"",K1020="")</formula>
    </cfRule>
  </conditionalFormatting>
  <conditionalFormatting sqref="K6:K1019">
    <cfRule type="expression" dxfId="205" priority="4">
      <formula>AND(E6&lt;&gt;"",K6="")</formula>
    </cfRule>
  </conditionalFormatting>
  <dataValidations count="5">
    <dataValidation type="list" allowBlank="1" showInputMessage="1" showErrorMessage="1" sqref="K6:K1029">
      <formula1>Urensoort</formula1>
    </dataValidation>
    <dataValidation type="list" allowBlank="1" showErrorMessage="1" errorTitle="Kies uit lijst" error="Kies de projectcode uit de lijst" promptTitle="Kies klant uit lijst" prompt="Selecteer de klant uit de lijst" sqref="H6:H1029">
      <formula1>Projectcode</formula1>
    </dataValidation>
    <dataValidation type="date" allowBlank="1" showInputMessage="1" showErrorMessage="1" errorTitle="Datum buiten boekjaar" error="De datum ligt niet in het boekjaar" promptTitle="Voer datum in" prompt="Voer de datum in" sqref="E6:E1029">
      <formula1>BegindatumBoekjaar</formula1>
      <formula2>EinddatumBoekjaar</formula2>
    </dataValidation>
    <dataValidation type="list" allowBlank="1" showErrorMessage="1" errorTitle="Kies uit lijst" error="Kies de klant uit de lijst" promptTitle="Kies klant uit lijst" prompt="Selecteer de klant uit de lijst" sqref="F6:F1029">
      <formula1>Klantnr</formula1>
    </dataValidation>
    <dataValidation type="list" allowBlank="1" showErrorMessage="1" sqref="M6:M1029">
      <formula1>JaNee</formula1>
    </dataValidation>
  </dataValidations>
  <pageMargins left="0.70866141732283472" right="0.70866141732283472" top="0.55118110236220474" bottom="0.55118110236220474" header="0.31496062992125984" footer="0.31496062992125984"/>
  <pageSetup paperSize="9" scale="65" fitToHeight="0" orientation="landscape" r:id="rId1"/>
  <headerFooter alignWithMargins="0">
    <oddFooter>&amp;L&amp;"Gill Sans MT,Standaard"&amp;10&amp;F&amp;C&amp;"Gill Sans MT,Standaard"&amp;10&amp;D &amp;T&amp;R&amp;"Gill Sans MT,Standaard"&amp;10&amp;P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65"/>
  <sheetViews>
    <sheetView showGridLines="0" zoomScaleNormal="100" workbookViewId="0">
      <selection activeCell="A2" sqref="A1:XFD2"/>
    </sheetView>
  </sheetViews>
  <sheetFormatPr defaultColWidth="0" defaultRowHeight="14.25" customHeight="1" zeroHeight="1" x14ac:dyDescent="0.2"/>
  <cols>
    <col min="1" max="1" width="1.5703125" style="70" customWidth="1"/>
    <col min="2" max="5" width="3.5703125" style="70" customWidth="1"/>
    <col min="6" max="36" width="4.42578125" style="70" customWidth="1"/>
    <col min="37" max="42" width="3.5703125" style="70" customWidth="1"/>
    <col min="43" max="43" width="4.42578125" style="70" customWidth="1"/>
    <col min="44" max="45" width="4.140625" style="70" customWidth="1"/>
    <col min="46" max="46" width="3.5703125" style="70" customWidth="1"/>
    <col min="47" max="47" width="1.5703125" style="70" customWidth="1"/>
    <col min="48" max="48" width="9.140625" style="70" hidden="1" customWidth="1"/>
    <col min="49" max="60" width="3.140625" style="70" hidden="1" customWidth="1"/>
    <col min="61" max="16384" width="9.140625" style="70" hidden="1"/>
  </cols>
  <sheetData>
    <row r="1" spans="1:49" s="3" customFormat="1" ht="14.25" customHeight="1" x14ac:dyDescent="0.25"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T1" s="72"/>
    </row>
    <row r="2" spans="1:49" s="3" customFormat="1" ht="18" x14ac:dyDescent="0.25">
      <c r="A2" s="157"/>
      <c r="B2" s="158" t="str">
        <f>"Urenkaart "&amp;Boekjaar</f>
        <v>Urenkaart 2018</v>
      </c>
      <c r="C2" s="156"/>
      <c r="D2" s="156"/>
      <c r="E2" s="156"/>
      <c r="J2" s="71"/>
      <c r="K2" s="71"/>
      <c r="L2" s="71"/>
      <c r="M2" s="71"/>
      <c r="N2" s="71"/>
      <c r="O2" s="71"/>
      <c r="P2" s="73"/>
      <c r="Q2" s="74"/>
      <c r="R2" s="74"/>
      <c r="S2" s="74"/>
      <c r="T2" s="74"/>
      <c r="U2" s="74"/>
      <c r="V2" s="74"/>
      <c r="W2" s="74"/>
      <c r="X2" s="74"/>
      <c r="Y2" s="74"/>
      <c r="Z2" s="158"/>
      <c r="AA2" s="74"/>
      <c r="AB2" s="74"/>
      <c r="AC2" s="74"/>
      <c r="AD2" s="75"/>
      <c r="AE2" s="75"/>
      <c r="AF2" s="75"/>
      <c r="AG2" s="75"/>
      <c r="AH2" s="75"/>
      <c r="AI2" s="71"/>
      <c r="AJ2" s="71"/>
      <c r="AK2" s="71"/>
      <c r="AL2" s="71"/>
      <c r="AM2" s="71"/>
      <c r="AN2" s="71"/>
      <c r="AT2" s="72"/>
    </row>
    <row r="3" spans="1:49" s="3" customFormat="1" ht="14.25" customHeight="1" x14ac:dyDescent="0.15"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T3" s="72"/>
    </row>
    <row r="4" spans="1:49" s="3" customFormat="1" ht="14.25" customHeight="1" x14ac:dyDescent="0.15">
      <c r="B4" s="3" t="str">
        <f>Bedrijfsnaam</f>
        <v>Bedrijfsnaam</v>
      </c>
      <c r="AT4" s="72"/>
    </row>
    <row r="5" spans="1:49" ht="14.25" customHeight="1" x14ac:dyDescent="0.25"/>
    <row r="6" spans="1:49" ht="14.45" x14ac:dyDescent="0.3">
      <c r="B6" s="179" t="s">
        <v>99</v>
      </c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1"/>
      <c r="AA6" s="77"/>
      <c r="AB6" s="179" t="s">
        <v>132</v>
      </c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3"/>
    </row>
    <row r="7" spans="1:49" ht="13.9" x14ac:dyDescent="0.25">
      <c r="B7" s="78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80"/>
      <c r="AA7" s="77"/>
      <c r="AB7" s="78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80"/>
    </row>
    <row r="8" spans="1:49" ht="13.9" x14ac:dyDescent="0.25">
      <c r="B8" s="78"/>
      <c r="C8" s="164" t="s">
        <v>100</v>
      </c>
      <c r="D8" s="164"/>
      <c r="E8" s="164"/>
      <c r="F8" s="164"/>
      <c r="G8" s="79"/>
      <c r="H8" s="184" t="str">
        <f>Instellingen!D6</f>
        <v>Bedrijfsnaam</v>
      </c>
      <c r="I8" s="185"/>
      <c r="J8" s="185"/>
      <c r="K8" s="185"/>
      <c r="L8" s="185"/>
      <c r="M8" s="185"/>
      <c r="N8" s="185"/>
      <c r="O8" s="185"/>
      <c r="P8" s="81"/>
      <c r="Q8" s="81"/>
      <c r="R8" s="81"/>
      <c r="S8" s="81"/>
      <c r="T8" s="81"/>
      <c r="U8" s="81"/>
      <c r="V8" s="81"/>
      <c r="W8" s="81"/>
      <c r="X8" s="81"/>
      <c r="Y8" s="82"/>
      <c r="Z8" s="80"/>
      <c r="AA8" s="77"/>
      <c r="AB8" s="78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83"/>
      <c r="AS8" s="79"/>
      <c r="AT8" s="80"/>
    </row>
    <row r="9" spans="1:49" ht="13.9" x14ac:dyDescent="0.25">
      <c r="B9" s="78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80"/>
      <c r="AA9" s="77"/>
      <c r="AB9" s="78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83"/>
      <c r="AS9" s="79"/>
      <c r="AT9" s="80"/>
    </row>
    <row r="10" spans="1:49" ht="13.9" x14ac:dyDescent="0.25">
      <c r="B10" s="78"/>
      <c r="C10" s="164" t="s">
        <v>101</v>
      </c>
      <c r="D10" s="164"/>
      <c r="E10" s="164"/>
      <c r="F10" s="164"/>
      <c r="G10" s="79"/>
      <c r="H10" s="171">
        <f>Instellingen!D7</f>
        <v>0</v>
      </c>
      <c r="I10" s="172"/>
      <c r="J10" s="172"/>
      <c r="K10" s="172"/>
      <c r="L10" s="172"/>
      <c r="M10" s="172"/>
      <c r="N10" s="172"/>
      <c r="O10" s="173"/>
      <c r="P10" s="79"/>
      <c r="Q10" s="84" t="s">
        <v>129</v>
      </c>
      <c r="R10" s="81"/>
      <c r="S10" s="81"/>
      <c r="T10" s="85"/>
      <c r="U10" s="79"/>
      <c r="V10" s="174" t="s">
        <v>21</v>
      </c>
      <c r="W10" s="175"/>
      <c r="X10" s="175"/>
      <c r="Y10" s="176"/>
      <c r="Z10" s="80"/>
      <c r="AA10" s="77"/>
      <c r="AB10" s="78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83"/>
      <c r="AS10" s="79"/>
      <c r="AT10" s="80"/>
    </row>
    <row r="11" spans="1:49" ht="15" customHeight="1" x14ac:dyDescent="0.25">
      <c r="B11" s="78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84" t="s">
        <v>102</v>
      </c>
      <c r="R11" s="81"/>
      <c r="S11" s="81"/>
      <c r="T11" s="85"/>
      <c r="U11" s="79"/>
      <c r="V11" s="186">
        <f>Boekjaar</f>
        <v>2018</v>
      </c>
      <c r="W11" s="187"/>
      <c r="X11" s="187"/>
      <c r="Y11" s="188"/>
      <c r="Z11" s="80"/>
      <c r="AA11" s="77"/>
      <c r="AB11" s="78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80"/>
    </row>
    <row r="12" spans="1:49" x14ac:dyDescent="0.2">
      <c r="B12" s="86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8"/>
      <c r="AA12" s="89"/>
      <c r="AB12" s="86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8"/>
    </row>
    <row r="13" spans="1:49" x14ac:dyDescent="0.2">
      <c r="B13" s="77"/>
      <c r="C13" s="77"/>
      <c r="D13" s="77"/>
      <c r="E13" s="77"/>
      <c r="F13" s="77"/>
      <c r="G13" s="77"/>
      <c r="H13" s="90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</row>
    <row r="14" spans="1:49" ht="15" x14ac:dyDescent="0.25">
      <c r="B14" s="168" t="str">
        <f>IF(V10="Nee","Urenkaart: alle gewerkte uren","Urenkaart: alle criterium-uren")</f>
        <v>Urenkaart: alle criterium-uren</v>
      </c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70"/>
    </row>
    <row r="15" spans="1:49" x14ac:dyDescent="0.2">
      <c r="B15" s="91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3"/>
    </row>
    <row r="16" spans="1:49" ht="21.75" customHeight="1" x14ac:dyDescent="0.2">
      <c r="B16" s="94"/>
      <c r="C16" s="177" t="s">
        <v>103</v>
      </c>
      <c r="D16" s="177"/>
      <c r="E16" s="177"/>
      <c r="F16" s="95">
        <v>1</v>
      </c>
      <c r="G16" s="95">
        <v>2</v>
      </c>
      <c r="H16" s="95">
        <v>3</v>
      </c>
      <c r="I16" s="95">
        <v>4</v>
      </c>
      <c r="J16" s="95">
        <v>5</v>
      </c>
      <c r="K16" s="95">
        <v>6</v>
      </c>
      <c r="L16" s="95">
        <v>7</v>
      </c>
      <c r="M16" s="95">
        <v>8</v>
      </c>
      <c r="N16" s="95">
        <v>9</v>
      </c>
      <c r="O16" s="95">
        <v>10</v>
      </c>
      <c r="P16" s="95">
        <v>11</v>
      </c>
      <c r="Q16" s="95">
        <v>12</v>
      </c>
      <c r="R16" s="95">
        <v>13</v>
      </c>
      <c r="S16" s="95">
        <v>14</v>
      </c>
      <c r="T16" s="95">
        <v>15</v>
      </c>
      <c r="U16" s="95">
        <v>16</v>
      </c>
      <c r="V16" s="95">
        <v>17</v>
      </c>
      <c r="W16" s="95">
        <v>18</v>
      </c>
      <c r="X16" s="95">
        <v>19</v>
      </c>
      <c r="Y16" s="95">
        <v>20</v>
      </c>
      <c r="Z16" s="95">
        <v>21</v>
      </c>
      <c r="AA16" s="95">
        <v>22</v>
      </c>
      <c r="AB16" s="95">
        <v>23</v>
      </c>
      <c r="AC16" s="95">
        <v>24</v>
      </c>
      <c r="AD16" s="95">
        <v>25</v>
      </c>
      <c r="AE16" s="95">
        <v>26</v>
      </c>
      <c r="AF16" s="95">
        <v>27</v>
      </c>
      <c r="AG16" s="95">
        <v>28</v>
      </c>
      <c r="AH16" s="95">
        <v>29</v>
      </c>
      <c r="AI16" s="95">
        <v>30</v>
      </c>
      <c r="AJ16" s="95">
        <v>31</v>
      </c>
      <c r="AK16" s="177" t="s">
        <v>103</v>
      </c>
      <c r="AL16" s="177"/>
      <c r="AM16" s="177"/>
      <c r="AN16" s="178" t="s">
        <v>17</v>
      </c>
      <c r="AO16" s="178"/>
      <c r="AP16" s="178" t="s">
        <v>131</v>
      </c>
      <c r="AQ16" s="178"/>
      <c r="AR16" s="178" t="s">
        <v>130</v>
      </c>
      <c r="AS16" s="178"/>
      <c r="AT16" s="96"/>
      <c r="AW16" s="97"/>
    </row>
    <row r="17" spans="2:56" x14ac:dyDescent="0.2">
      <c r="B17" s="98">
        <v>1</v>
      </c>
      <c r="C17" s="164" t="s">
        <v>104</v>
      </c>
      <c r="D17" s="164"/>
      <c r="E17" s="164"/>
      <c r="F17" s="159">
        <f t="shared" ref="F17:AJ17" si="0">IF($V$10="Ja",SUMIF(Combi3,$V$10&amp;DATE(Boekjaar,$B17,F$16),UrenAantal),SUMIF(DataRij,DATE(Boekjaar,$B17,F$16),UrenAantal))</f>
        <v>0</v>
      </c>
      <c r="G17" s="159">
        <f t="shared" si="0"/>
        <v>0</v>
      </c>
      <c r="H17" s="159">
        <f t="shared" si="0"/>
        <v>0</v>
      </c>
      <c r="I17" s="159">
        <f t="shared" si="0"/>
        <v>0</v>
      </c>
      <c r="J17" s="159">
        <f t="shared" si="0"/>
        <v>0</v>
      </c>
      <c r="K17" s="159">
        <f t="shared" si="0"/>
        <v>0</v>
      </c>
      <c r="L17" s="159">
        <f t="shared" si="0"/>
        <v>0</v>
      </c>
      <c r="M17" s="159">
        <f t="shared" si="0"/>
        <v>0</v>
      </c>
      <c r="N17" s="159">
        <f t="shared" si="0"/>
        <v>0</v>
      </c>
      <c r="O17" s="159">
        <f t="shared" si="0"/>
        <v>0</v>
      </c>
      <c r="P17" s="159">
        <f t="shared" si="0"/>
        <v>0</v>
      </c>
      <c r="Q17" s="159">
        <f t="shared" si="0"/>
        <v>0</v>
      </c>
      <c r="R17" s="159">
        <f t="shared" si="0"/>
        <v>0</v>
      </c>
      <c r="S17" s="159">
        <f t="shared" si="0"/>
        <v>0</v>
      </c>
      <c r="T17" s="159">
        <f t="shared" si="0"/>
        <v>0</v>
      </c>
      <c r="U17" s="159">
        <f t="shared" si="0"/>
        <v>0</v>
      </c>
      <c r="V17" s="159">
        <f t="shared" si="0"/>
        <v>0</v>
      </c>
      <c r="W17" s="159">
        <f t="shared" si="0"/>
        <v>0</v>
      </c>
      <c r="X17" s="159">
        <f t="shared" si="0"/>
        <v>0</v>
      </c>
      <c r="Y17" s="159">
        <f t="shared" si="0"/>
        <v>0</v>
      </c>
      <c r="Z17" s="159">
        <f t="shared" si="0"/>
        <v>0</v>
      </c>
      <c r="AA17" s="159">
        <f t="shared" si="0"/>
        <v>0</v>
      </c>
      <c r="AB17" s="159">
        <f t="shared" si="0"/>
        <v>0</v>
      </c>
      <c r="AC17" s="159">
        <f t="shared" si="0"/>
        <v>0</v>
      </c>
      <c r="AD17" s="159">
        <f t="shared" si="0"/>
        <v>0</v>
      </c>
      <c r="AE17" s="159">
        <f t="shared" si="0"/>
        <v>0</v>
      </c>
      <c r="AF17" s="159">
        <f t="shared" si="0"/>
        <v>0</v>
      </c>
      <c r="AG17" s="159">
        <f t="shared" si="0"/>
        <v>0</v>
      </c>
      <c r="AH17" s="159">
        <f t="shared" si="0"/>
        <v>0</v>
      </c>
      <c r="AI17" s="159">
        <f t="shared" si="0"/>
        <v>0</v>
      </c>
      <c r="AJ17" s="159">
        <f t="shared" si="0"/>
        <v>0</v>
      </c>
      <c r="AK17" s="164" t="s">
        <v>104</v>
      </c>
      <c r="AL17" s="164"/>
      <c r="AM17" s="164"/>
      <c r="AN17" s="165">
        <f>SUM(F17:AJ17)</f>
        <v>0</v>
      </c>
      <c r="AO17" s="165"/>
      <c r="AP17" s="166">
        <f t="shared" ref="AP17:AP28" si="1">SUMIF(UrenMaand,$B17,UrenAantal)</f>
        <v>0</v>
      </c>
      <c r="AQ17" s="167"/>
      <c r="AR17" s="166">
        <f t="shared" ref="AR17:AR28" si="2">SUMIF(Combi2,"Ja"&amp;$B17,UrenAantal)</f>
        <v>0</v>
      </c>
      <c r="AS17" s="167"/>
      <c r="AT17" s="96"/>
      <c r="AV17" s="3"/>
      <c r="AW17" s="99"/>
      <c r="AX17" s="3"/>
      <c r="AY17" s="3"/>
      <c r="AZ17" s="3"/>
      <c r="BA17" s="3"/>
      <c r="BB17" s="3"/>
      <c r="BC17" s="3"/>
      <c r="BD17" s="3"/>
    </row>
    <row r="18" spans="2:56" x14ac:dyDescent="0.2">
      <c r="B18" s="98">
        <v>2</v>
      </c>
      <c r="C18" s="164" t="s">
        <v>105</v>
      </c>
      <c r="D18" s="164"/>
      <c r="E18" s="164"/>
      <c r="F18" s="159">
        <f t="shared" ref="F18:O28" si="3">IF($V$10="Ja",SUMIF(Combi3,$V$10&amp;DATE(Boekjaar,$B18,F$16),UrenAantal),SUMIF(DataRij,DATE(Boekjaar,$B18,F$16),UrenAantal))</f>
        <v>0</v>
      </c>
      <c r="G18" s="159">
        <f t="shared" si="3"/>
        <v>0</v>
      </c>
      <c r="H18" s="159">
        <f t="shared" si="3"/>
        <v>0</v>
      </c>
      <c r="I18" s="159">
        <f t="shared" si="3"/>
        <v>0</v>
      </c>
      <c r="J18" s="159">
        <f t="shared" si="3"/>
        <v>0</v>
      </c>
      <c r="K18" s="159">
        <f t="shared" si="3"/>
        <v>0</v>
      </c>
      <c r="L18" s="159">
        <f t="shared" si="3"/>
        <v>0</v>
      </c>
      <c r="M18" s="159">
        <f t="shared" si="3"/>
        <v>0</v>
      </c>
      <c r="N18" s="159">
        <f t="shared" si="3"/>
        <v>0</v>
      </c>
      <c r="O18" s="159">
        <f t="shared" si="3"/>
        <v>0</v>
      </c>
      <c r="P18" s="159">
        <f t="shared" ref="P18:Y28" si="4">IF($V$10="Ja",SUMIF(Combi3,$V$10&amp;DATE(Boekjaar,$B18,P$16),UrenAantal),SUMIF(DataRij,DATE(Boekjaar,$B18,P$16),UrenAantal))</f>
        <v>0</v>
      </c>
      <c r="Q18" s="159">
        <f t="shared" si="4"/>
        <v>0</v>
      </c>
      <c r="R18" s="159">
        <f t="shared" si="4"/>
        <v>0</v>
      </c>
      <c r="S18" s="159">
        <f t="shared" si="4"/>
        <v>0</v>
      </c>
      <c r="T18" s="159">
        <f t="shared" si="4"/>
        <v>0</v>
      </c>
      <c r="U18" s="159">
        <f t="shared" si="4"/>
        <v>0</v>
      </c>
      <c r="V18" s="159">
        <f t="shared" si="4"/>
        <v>0</v>
      </c>
      <c r="W18" s="159">
        <f t="shared" si="4"/>
        <v>0</v>
      </c>
      <c r="X18" s="159">
        <f t="shared" si="4"/>
        <v>0</v>
      </c>
      <c r="Y18" s="159">
        <f t="shared" si="4"/>
        <v>0</v>
      </c>
      <c r="Z18" s="159">
        <f t="shared" ref="Z18:AH28" si="5">IF($V$10="Ja",SUMIF(Combi3,$V$10&amp;DATE(Boekjaar,$B18,Z$16),UrenAantal),SUMIF(DataRij,DATE(Boekjaar,$B18,Z$16),UrenAantal))</f>
        <v>0</v>
      </c>
      <c r="AA18" s="159">
        <f t="shared" si="5"/>
        <v>0</v>
      </c>
      <c r="AB18" s="159">
        <f t="shared" si="5"/>
        <v>0</v>
      </c>
      <c r="AC18" s="159">
        <f t="shared" si="5"/>
        <v>0</v>
      </c>
      <c r="AD18" s="159">
        <f t="shared" si="5"/>
        <v>0</v>
      </c>
      <c r="AE18" s="159">
        <f t="shared" si="5"/>
        <v>0</v>
      </c>
      <c r="AF18" s="159">
        <f t="shared" si="5"/>
        <v>0</v>
      </c>
      <c r="AG18" s="159">
        <f t="shared" si="5"/>
        <v>0</v>
      </c>
      <c r="AH18" s="160" t="str">
        <f>IF(OR(MOD(YEAR(DATE(Jaar,$B18,AH$19)),400)=0,AND(MOD(YEAR(DATE(Jaar,$B18,AH$19)),4)=0,MOD(YEAR(DATE(Jaar,$B18,AH$19)),100)&lt;&gt;0)),IF($V$10="Ja",SUMIF(Combi3,$V$10&amp;DATE(Boekjaar,$B18,AH$16),UrenAantal),SUMIF(DataRij,DATE(Boekjaar,$B18,AH$16),UrenAantal)),"")</f>
        <v/>
      </c>
      <c r="AI18" s="161"/>
      <c r="AJ18" s="161"/>
      <c r="AK18" s="164" t="s">
        <v>105</v>
      </c>
      <c r="AL18" s="164"/>
      <c r="AM18" s="164"/>
      <c r="AN18" s="165">
        <f t="shared" ref="AN18:AN28" si="6">SUM(F18:AJ18)</f>
        <v>0</v>
      </c>
      <c r="AO18" s="165"/>
      <c r="AP18" s="166">
        <f t="shared" si="1"/>
        <v>0</v>
      </c>
      <c r="AQ18" s="167"/>
      <c r="AR18" s="166">
        <f t="shared" si="2"/>
        <v>0</v>
      </c>
      <c r="AS18" s="167"/>
      <c r="AT18" s="96"/>
    </row>
    <row r="19" spans="2:56" x14ac:dyDescent="0.2">
      <c r="B19" s="98">
        <v>3</v>
      </c>
      <c r="C19" s="164" t="s">
        <v>106</v>
      </c>
      <c r="D19" s="164"/>
      <c r="E19" s="164"/>
      <c r="F19" s="159">
        <f t="shared" si="3"/>
        <v>0</v>
      </c>
      <c r="G19" s="159">
        <f t="shared" si="3"/>
        <v>0</v>
      </c>
      <c r="H19" s="159">
        <f t="shared" si="3"/>
        <v>0</v>
      </c>
      <c r="I19" s="159">
        <f t="shared" si="3"/>
        <v>0</v>
      </c>
      <c r="J19" s="159">
        <f t="shared" si="3"/>
        <v>0</v>
      </c>
      <c r="K19" s="159">
        <f t="shared" si="3"/>
        <v>0</v>
      </c>
      <c r="L19" s="159">
        <f t="shared" si="3"/>
        <v>0</v>
      </c>
      <c r="M19" s="159">
        <f t="shared" si="3"/>
        <v>0</v>
      </c>
      <c r="N19" s="159">
        <f t="shared" si="3"/>
        <v>0</v>
      </c>
      <c r="O19" s="159">
        <f t="shared" si="3"/>
        <v>0</v>
      </c>
      <c r="P19" s="159">
        <f t="shared" si="4"/>
        <v>0</v>
      </c>
      <c r="Q19" s="159">
        <f t="shared" si="4"/>
        <v>0</v>
      </c>
      <c r="R19" s="159">
        <f t="shared" si="4"/>
        <v>0</v>
      </c>
      <c r="S19" s="159">
        <f t="shared" si="4"/>
        <v>0</v>
      </c>
      <c r="T19" s="159">
        <f t="shared" si="4"/>
        <v>0</v>
      </c>
      <c r="U19" s="159">
        <f t="shared" si="4"/>
        <v>0</v>
      </c>
      <c r="V19" s="159">
        <f t="shared" si="4"/>
        <v>0</v>
      </c>
      <c r="W19" s="159">
        <f t="shared" si="4"/>
        <v>0</v>
      </c>
      <c r="X19" s="159">
        <f t="shared" si="4"/>
        <v>0</v>
      </c>
      <c r="Y19" s="159">
        <f t="shared" si="4"/>
        <v>0</v>
      </c>
      <c r="Z19" s="159">
        <f t="shared" si="5"/>
        <v>0</v>
      </c>
      <c r="AA19" s="159">
        <f t="shared" si="5"/>
        <v>0</v>
      </c>
      <c r="AB19" s="159">
        <f t="shared" si="5"/>
        <v>0</v>
      </c>
      <c r="AC19" s="159">
        <f t="shared" si="5"/>
        <v>0</v>
      </c>
      <c r="AD19" s="159">
        <f t="shared" si="5"/>
        <v>0</v>
      </c>
      <c r="AE19" s="159">
        <f t="shared" si="5"/>
        <v>0</v>
      </c>
      <c r="AF19" s="159">
        <f t="shared" si="5"/>
        <v>0</v>
      </c>
      <c r="AG19" s="159">
        <f t="shared" si="5"/>
        <v>0</v>
      </c>
      <c r="AH19" s="159">
        <f t="shared" si="5"/>
        <v>0</v>
      </c>
      <c r="AI19" s="159">
        <f>IF($V$10="Ja",SUMIF(Combi3,$V$10&amp;DATE(Boekjaar,$B19,AI$16),UrenAantal),SUMIF(DataRij,DATE(Boekjaar,$B19,AI$16),UrenAantal))</f>
        <v>0</v>
      </c>
      <c r="AJ19" s="159">
        <f>IF($V$10="Ja",SUMIF(Combi3,$V$10&amp;DATE(Boekjaar,$B19,AJ$16),UrenAantal),SUMIF(DataRij,DATE(Boekjaar,$B19,AJ$16),UrenAantal))</f>
        <v>0</v>
      </c>
      <c r="AK19" s="164" t="s">
        <v>106</v>
      </c>
      <c r="AL19" s="164"/>
      <c r="AM19" s="164"/>
      <c r="AN19" s="165">
        <f t="shared" si="6"/>
        <v>0</v>
      </c>
      <c r="AO19" s="165"/>
      <c r="AP19" s="166">
        <f t="shared" si="1"/>
        <v>0</v>
      </c>
      <c r="AQ19" s="167"/>
      <c r="AR19" s="166">
        <f t="shared" si="2"/>
        <v>0</v>
      </c>
      <c r="AS19" s="167"/>
      <c r="AT19" s="96"/>
    </row>
    <row r="20" spans="2:56" x14ac:dyDescent="0.2">
      <c r="B20" s="98">
        <v>4</v>
      </c>
      <c r="C20" s="164" t="s">
        <v>107</v>
      </c>
      <c r="D20" s="164"/>
      <c r="E20" s="164"/>
      <c r="F20" s="159">
        <f t="shared" si="3"/>
        <v>0</v>
      </c>
      <c r="G20" s="159">
        <f t="shared" si="3"/>
        <v>0</v>
      </c>
      <c r="H20" s="159">
        <f t="shared" si="3"/>
        <v>0</v>
      </c>
      <c r="I20" s="159">
        <f t="shared" si="3"/>
        <v>0</v>
      </c>
      <c r="J20" s="159">
        <f t="shared" si="3"/>
        <v>0</v>
      </c>
      <c r="K20" s="159">
        <f t="shared" si="3"/>
        <v>0</v>
      </c>
      <c r="L20" s="159">
        <f t="shared" si="3"/>
        <v>0</v>
      </c>
      <c r="M20" s="159">
        <f t="shared" si="3"/>
        <v>0</v>
      </c>
      <c r="N20" s="159">
        <f t="shared" si="3"/>
        <v>0</v>
      </c>
      <c r="O20" s="159">
        <f t="shared" si="3"/>
        <v>0</v>
      </c>
      <c r="P20" s="159">
        <f t="shared" si="4"/>
        <v>0</v>
      </c>
      <c r="Q20" s="159">
        <f t="shared" si="4"/>
        <v>0</v>
      </c>
      <c r="R20" s="159">
        <f t="shared" si="4"/>
        <v>0</v>
      </c>
      <c r="S20" s="159">
        <f t="shared" si="4"/>
        <v>0</v>
      </c>
      <c r="T20" s="159">
        <f t="shared" si="4"/>
        <v>0</v>
      </c>
      <c r="U20" s="159">
        <f t="shared" si="4"/>
        <v>0</v>
      </c>
      <c r="V20" s="159">
        <f t="shared" si="4"/>
        <v>0</v>
      </c>
      <c r="W20" s="159">
        <f t="shared" si="4"/>
        <v>0</v>
      </c>
      <c r="X20" s="159">
        <f t="shared" si="4"/>
        <v>0</v>
      </c>
      <c r="Y20" s="159">
        <f t="shared" si="4"/>
        <v>0</v>
      </c>
      <c r="Z20" s="159">
        <f t="shared" si="5"/>
        <v>0</v>
      </c>
      <c r="AA20" s="159">
        <f t="shared" si="5"/>
        <v>0</v>
      </c>
      <c r="AB20" s="159">
        <f t="shared" si="5"/>
        <v>0</v>
      </c>
      <c r="AC20" s="159">
        <f t="shared" si="5"/>
        <v>0</v>
      </c>
      <c r="AD20" s="159">
        <f t="shared" si="5"/>
        <v>0</v>
      </c>
      <c r="AE20" s="159">
        <f t="shared" si="5"/>
        <v>0</v>
      </c>
      <c r="AF20" s="159">
        <f t="shared" si="5"/>
        <v>0</v>
      </c>
      <c r="AG20" s="159">
        <f t="shared" si="5"/>
        <v>0</v>
      </c>
      <c r="AH20" s="159">
        <f t="shared" si="5"/>
        <v>0</v>
      </c>
      <c r="AI20" s="159">
        <f t="shared" ref="AI20:AI28" si="7">IF($V$10="Ja",SUMIF(Combi3,$V$10&amp;DATE(Boekjaar,$B20,AI$16),UrenAantal),SUMIF(DataRij,DATE(Boekjaar,$B20,AI$16),UrenAantal))</f>
        <v>0</v>
      </c>
      <c r="AJ20" s="161"/>
      <c r="AK20" s="164" t="s">
        <v>107</v>
      </c>
      <c r="AL20" s="164"/>
      <c r="AM20" s="164"/>
      <c r="AN20" s="165">
        <f t="shared" si="6"/>
        <v>0</v>
      </c>
      <c r="AO20" s="165"/>
      <c r="AP20" s="166">
        <f t="shared" si="1"/>
        <v>0</v>
      </c>
      <c r="AQ20" s="167"/>
      <c r="AR20" s="166">
        <f t="shared" si="2"/>
        <v>0</v>
      </c>
      <c r="AS20" s="167"/>
      <c r="AT20" s="96"/>
    </row>
    <row r="21" spans="2:56" x14ac:dyDescent="0.2">
      <c r="B21" s="98">
        <v>5</v>
      </c>
      <c r="C21" s="164" t="s">
        <v>108</v>
      </c>
      <c r="D21" s="164"/>
      <c r="E21" s="164"/>
      <c r="F21" s="159">
        <f t="shared" si="3"/>
        <v>0</v>
      </c>
      <c r="G21" s="159">
        <f t="shared" si="3"/>
        <v>0</v>
      </c>
      <c r="H21" s="159">
        <f t="shared" si="3"/>
        <v>0</v>
      </c>
      <c r="I21" s="159">
        <f t="shared" si="3"/>
        <v>0</v>
      </c>
      <c r="J21" s="159">
        <f t="shared" si="3"/>
        <v>0</v>
      </c>
      <c r="K21" s="159">
        <f t="shared" si="3"/>
        <v>0</v>
      </c>
      <c r="L21" s="159">
        <f t="shared" si="3"/>
        <v>0</v>
      </c>
      <c r="M21" s="159">
        <f t="shared" si="3"/>
        <v>0</v>
      </c>
      <c r="N21" s="159">
        <f t="shared" si="3"/>
        <v>0</v>
      </c>
      <c r="O21" s="159">
        <f t="shared" si="3"/>
        <v>0</v>
      </c>
      <c r="P21" s="159">
        <f t="shared" si="4"/>
        <v>0</v>
      </c>
      <c r="Q21" s="159">
        <f t="shared" si="4"/>
        <v>0</v>
      </c>
      <c r="R21" s="159">
        <f t="shared" si="4"/>
        <v>0</v>
      </c>
      <c r="S21" s="159">
        <f t="shared" si="4"/>
        <v>0</v>
      </c>
      <c r="T21" s="159">
        <f t="shared" si="4"/>
        <v>0</v>
      </c>
      <c r="U21" s="159">
        <f t="shared" si="4"/>
        <v>0</v>
      </c>
      <c r="V21" s="159">
        <f t="shared" si="4"/>
        <v>0</v>
      </c>
      <c r="W21" s="159">
        <f t="shared" si="4"/>
        <v>0</v>
      </c>
      <c r="X21" s="159">
        <f t="shared" si="4"/>
        <v>0</v>
      </c>
      <c r="Y21" s="159">
        <f t="shared" si="4"/>
        <v>0</v>
      </c>
      <c r="Z21" s="159">
        <f t="shared" si="5"/>
        <v>0</v>
      </c>
      <c r="AA21" s="159">
        <f t="shared" si="5"/>
        <v>0</v>
      </c>
      <c r="AB21" s="159">
        <f t="shared" si="5"/>
        <v>0</v>
      </c>
      <c r="AC21" s="159">
        <f t="shared" si="5"/>
        <v>0</v>
      </c>
      <c r="AD21" s="159">
        <f t="shared" si="5"/>
        <v>0</v>
      </c>
      <c r="AE21" s="159">
        <f t="shared" si="5"/>
        <v>0</v>
      </c>
      <c r="AF21" s="159">
        <f t="shared" si="5"/>
        <v>0</v>
      </c>
      <c r="AG21" s="159">
        <f t="shared" si="5"/>
        <v>0</v>
      </c>
      <c r="AH21" s="159">
        <f t="shared" si="5"/>
        <v>0</v>
      </c>
      <c r="AI21" s="159">
        <f t="shared" si="7"/>
        <v>0</v>
      </c>
      <c r="AJ21" s="159">
        <f>IF($V$10="Ja",SUMIF(Combi3,$V$10&amp;DATE(Boekjaar,$B21,AJ$16),UrenAantal),SUMIF(DataRij,DATE(Boekjaar,$B21,AJ$16),UrenAantal))</f>
        <v>0</v>
      </c>
      <c r="AK21" s="164" t="s">
        <v>108</v>
      </c>
      <c r="AL21" s="164"/>
      <c r="AM21" s="164"/>
      <c r="AN21" s="165">
        <f t="shared" si="6"/>
        <v>0</v>
      </c>
      <c r="AO21" s="165"/>
      <c r="AP21" s="166">
        <f t="shared" si="1"/>
        <v>0</v>
      </c>
      <c r="AQ21" s="167"/>
      <c r="AR21" s="166">
        <f t="shared" si="2"/>
        <v>0</v>
      </c>
      <c r="AS21" s="167"/>
      <c r="AT21" s="96"/>
    </row>
    <row r="22" spans="2:56" x14ac:dyDescent="0.2">
      <c r="B22" s="98">
        <v>6</v>
      </c>
      <c r="C22" s="164" t="s">
        <v>109</v>
      </c>
      <c r="D22" s="164"/>
      <c r="E22" s="164"/>
      <c r="F22" s="159">
        <f t="shared" si="3"/>
        <v>0</v>
      </c>
      <c r="G22" s="159">
        <f t="shared" si="3"/>
        <v>0</v>
      </c>
      <c r="H22" s="159">
        <f t="shared" si="3"/>
        <v>0</v>
      </c>
      <c r="I22" s="159">
        <f t="shared" si="3"/>
        <v>0</v>
      </c>
      <c r="J22" s="159">
        <f t="shared" si="3"/>
        <v>0</v>
      </c>
      <c r="K22" s="159">
        <f t="shared" si="3"/>
        <v>0</v>
      </c>
      <c r="L22" s="159">
        <f t="shared" si="3"/>
        <v>0</v>
      </c>
      <c r="M22" s="159">
        <f t="shared" si="3"/>
        <v>0</v>
      </c>
      <c r="N22" s="159">
        <f t="shared" si="3"/>
        <v>0</v>
      </c>
      <c r="O22" s="159">
        <f t="shared" si="3"/>
        <v>0</v>
      </c>
      <c r="P22" s="159">
        <f t="shared" si="4"/>
        <v>0</v>
      </c>
      <c r="Q22" s="159">
        <f t="shared" si="4"/>
        <v>0</v>
      </c>
      <c r="R22" s="159">
        <f t="shared" si="4"/>
        <v>0</v>
      </c>
      <c r="S22" s="159">
        <f t="shared" si="4"/>
        <v>0</v>
      </c>
      <c r="T22" s="159">
        <f t="shared" si="4"/>
        <v>0</v>
      </c>
      <c r="U22" s="159">
        <f t="shared" si="4"/>
        <v>0</v>
      </c>
      <c r="V22" s="159">
        <f t="shared" si="4"/>
        <v>0</v>
      </c>
      <c r="W22" s="159">
        <f t="shared" si="4"/>
        <v>0</v>
      </c>
      <c r="X22" s="159">
        <f t="shared" si="4"/>
        <v>0</v>
      </c>
      <c r="Y22" s="159">
        <f t="shared" si="4"/>
        <v>0</v>
      </c>
      <c r="Z22" s="159">
        <f t="shared" si="5"/>
        <v>0</v>
      </c>
      <c r="AA22" s="159">
        <f t="shared" si="5"/>
        <v>0</v>
      </c>
      <c r="AB22" s="159">
        <f t="shared" si="5"/>
        <v>0</v>
      </c>
      <c r="AC22" s="159">
        <f t="shared" si="5"/>
        <v>0</v>
      </c>
      <c r="AD22" s="159">
        <f t="shared" si="5"/>
        <v>0</v>
      </c>
      <c r="AE22" s="159">
        <f t="shared" si="5"/>
        <v>0</v>
      </c>
      <c r="AF22" s="159">
        <f t="shared" si="5"/>
        <v>0</v>
      </c>
      <c r="AG22" s="159">
        <f t="shared" si="5"/>
        <v>0</v>
      </c>
      <c r="AH22" s="159">
        <f t="shared" si="5"/>
        <v>0</v>
      </c>
      <c r="AI22" s="159">
        <f t="shared" si="7"/>
        <v>0</v>
      </c>
      <c r="AJ22" s="161"/>
      <c r="AK22" s="164" t="s">
        <v>109</v>
      </c>
      <c r="AL22" s="164"/>
      <c r="AM22" s="164"/>
      <c r="AN22" s="165">
        <f t="shared" si="6"/>
        <v>0</v>
      </c>
      <c r="AO22" s="165"/>
      <c r="AP22" s="166">
        <f t="shared" si="1"/>
        <v>0</v>
      </c>
      <c r="AQ22" s="167"/>
      <c r="AR22" s="166">
        <f t="shared" si="2"/>
        <v>0</v>
      </c>
      <c r="AS22" s="167"/>
      <c r="AT22" s="96"/>
    </row>
    <row r="23" spans="2:56" x14ac:dyDescent="0.2">
      <c r="B23" s="98">
        <v>7</v>
      </c>
      <c r="C23" s="164" t="s">
        <v>110</v>
      </c>
      <c r="D23" s="164"/>
      <c r="E23" s="164"/>
      <c r="F23" s="159">
        <f t="shared" si="3"/>
        <v>0</v>
      </c>
      <c r="G23" s="159">
        <f t="shared" si="3"/>
        <v>0</v>
      </c>
      <c r="H23" s="159">
        <f t="shared" si="3"/>
        <v>0</v>
      </c>
      <c r="I23" s="159">
        <f t="shared" si="3"/>
        <v>0</v>
      </c>
      <c r="J23" s="159">
        <f t="shared" si="3"/>
        <v>0</v>
      </c>
      <c r="K23" s="159">
        <f t="shared" si="3"/>
        <v>0</v>
      </c>
      <c r="L23" s="159">
        <f t="shared" si="3"/>
        <v>0</v>
      </c>
      <c r="M23" s="159">
        <f t="shared" si="3"/>
        <v>0</v>
      </c>
      <c r="N23" s="159">
        <f t="shared" si="3"/>
        <v>0</v>
      </c>
      <c r="O23" s="159">
        <f t="shared" si="3"/>
        <v>0</v>
      </c>
      <c r="P23" s="159">
        <f t="shared" si="4"/>
        <v>0</v>
      </c>
      <c r="Q23" s="159">
        <f t="shared" si="4"/>
        <v>0</v>
      </c>
      <c r="R23" s="159">
        <f t="shared" si="4"/>
        <v>0</v>
      </c>
      <c r="S23" s="159">
        <f t="shared" si="4"/>
        <v>0</v>
      </c>
      <c r="T23" s="159">
        <f t="shared" si="4"/>
        <v>0</v>
      </c>
      <c r="U23" s="159">
        <f t="shared" si="4"/>
        <v>0</v>
      </c>
      <c r="V23" s="159">
        <f t="shared" si="4"/>
        <v>0</v>
      </c>
      <c r="W23" s="159">
        <f t="shared" si="4"/>
        <v>0</v>
      </c>
      <c r="X23" s="159">
        <f t="shared" si="4"/>
        <v>0</v>
      </c>
      <c r="Y23" s="159">
        <f t="shared" si="4"/>
        <v>0</v>
      </c>
      <c r="Z23" s="159">
        <f t="shared" si="5"/>
        <v>0</v>
      </c>
      <c r="AA23" s="159">
        <f t="shared" si="5"/>
        <v>0</v>
      </c>
      <c r="AB23" s="159">
        <f t="shared" si="5"/>
        <v>0</v>
      </c>
      <c r="AC23" s="159">
        <f t="shared" si="5"/>
        <v>0</v>
      </c>
      <c r="AD23" s="159">
        <f t="shared" si="5"/>
        <v>0</v>
      </c>
      <c r="AE23" s="159">
        <f t="shared" si="5"/>
        <v>0</v>
      </c>
      <c r="AF23" s="159">
        <f t="shared" si="5"/>
        <v>0</v>
      </c>
      <c r="AG23" s="159">
        <f t="shared" si="5"/>
        <v>0</v>
      </c>
      <c r="AH23" s="159">
        <f t="shared" si="5"/>
        <v>0</v>
      </c>
      <c r="AI23" s="159">
        <f t="shared" si="7"/>
        <v>0</v>
      </c>
      <c r="AJ23" s="159">
        <f>IF($V$10="Ja",SUMIF(Combi3,$V$10&amp;DATE(Boekjaar,$B23,AJ$16),UrenAantal),SUMIF(DataRij,DATE(Boekjaar,$B23,AJ$16),UrenAantal))</f>
        <v>0</v>
      </c>
      <c r="AK23" s="164" t="s">
        <v>110</v>
      </c>
      <c r="AL23" s="164"/>
      <c r="AM23" s="164"/>
      <c r="AN23" s="165">
        <f t="shared" si="6"/>
        <v>0</v>
      </c>
      <c r="AO23" s="165"/>
      <c r="AP23" s="166">
        <f t="shared" si="1"/>
        <v>0</v>
      </c>
      <c r="AQ23" s="167"/>
      <c r="AR23" s="166">
        <f t="shared" si="2"/>
        <v>0</v>
      </c>
      <c r="AS23" s="167"/>
      <c r="AT23" s="96"/>
    </row>
    <row r="24" spans="2:56" x14ac:dyDescent="0.2">
      <c r="B24" s="98">
        <v>8</v>
      </c>
      <c r="C24" s="164" t="s">
        <v>111</v>
      </c>
      <c r="D24" s="164"/>
      <c r="E24" s="164"/>
      <c r="F24" s="159">
        <f t="shared" si="3"/>
        <v>0</v>
      </c>
      <c r="G24" s="159">
        <f t="shared" si="3"/>
        <v>0</v>
      </c>
      <c r="H24" s="159">
        <f t="shared" si="3"/>
        <v>0</v>
      </c>
      <c r="I24" s="159">
        <f t="shared" si="3"/>
        <v>0</v>
      </c>
      <c r="J24" s="159">
        <f t="shared" si="3"/>
        <v>0</v>
      </c>
      <c r="K24" s="159">
        <f t="shared" si="3"/>
        <v>0</v>
      </c>
      <c r="L24" s="159">
        <f t="shared" si="3"/>
        <v>0</v>
      </c>
      <c r="M24" s="159">
        <f t="shared" si="3"/>
        <v>0</v>
      </c>
      <c r="N24" s="159">
        <f t="shared" si="3"/>
        <v>0</v>
      </c>
      <c r="O24" s="159">
        <f t="shared" si="3"/>
        <v>0</v>
      </c>
      <c r="P24" s="159">
        <f t="shared" si="4"/>
        <v>0</v>
      </c>
      <c r="Q24" s="159">
        <f t="shared" si="4"/>
        <v>0</v>
      </c>
      <c r="R24" s="159">
        <f t="shared" si="4"/>
        <v>0</v>
      </c>
      <c r="S24" s="159">
        <f t="shared" si="4"/>
        <v>0</v>
      </c>
      <c r="T24" s="159">
        <f t="shared" si="4"/>
        <v>0</v>
      </c>
      <c r="U24" s="159">
        <f t="shared" si="4"/>
        <v>0</v>
      </c>
      <c r="V24" s="159">
        <f t="shared" si="4"/>
        <v>0</v>
      </c>
      <c r="W24" s="159">
        <f t="shared" si="4"/>
        <v>0</v>
      </c>
      <c r="X24" s="159">
        <f t="shared" si="4"/>
        <v>0</v>
      </c>
      <c r="Y24" s="159">
        <f t="shared" si="4"/>
        <v>0</v>
      </c>
      <c r="Z24" s="159">
        <f t="shared" si="5"/>
        <v>0</v>
      </c>
      <c r="AA24" s="159">
        <f t="shared" si="5"/>
        <v>0</v>
      </c>
      <c r="AB24" s="159">
        <f t="shared" si="5"/>
        <v>0</v>
      </c>
      <c r="AC24" s="159">
        <f t="shared" si="5"/>
        <v>0</v>
      </c>
      <c r="AD24" s="159">
        <f t="shared" si="5"/>
        <v>0</v>
      </c>
      <c r="AE24" s="159">
        <f t="shared" si="5"/>
        <v>0</v>
      </c>
      <c r="AF24" s="159">
        <f t="shared" si="5"/>
        <v>0</v>
      </c>
      <c r="AG24" s="159">
        <f t="shared" si="5"/>
        <v>0</v>
      </c>
      <c r="AH24" s="159">
        <f t="shared" si="5"/>
        <v>0</v>
      </c>
      <c r="AI24" s="159">
        <f t="shared" si="7"/>
        <v>0</v>
      </c>
      <c r="AJ24" s="159">
        <f>IF($V$10="Ja",SUMIF(Combi3,$V$10&amp;DATE(Boekjaar,$B24,AJ$16),UrenAantal),SUMIF(DataRij,DATE(Boekjaar,$B24,AJ$16),UrenAantal))</f>
        <v>0</v>
      </c>
      <c r="AK24" s="164" t="s">
        <v>111</v>
      </c>
      <c r="AL24" s="164"/>
      <c r="AM24" s="164"/>
      <c r="AN24" s="165">
        <f t="shared" si="6"/>
        <v>0</v>
      </c>
      <c r="AO24" s="165"/>
      <c r="AP24" s="166">
        <f t="shared" si="1"/>
        <v>0</v>
      </c>
      <c r="AQ24" s="167"/>
      <c r="AR24" s="166">
        <f t="shared" si="2"/>
        <v>0</v>
      </c>
      <c r="AS24" s="167"/>
      <c r="AT24" s="96"/>
    </row>
    <row r="25" spans="2:56" x14ac:dyDescent="0.2">
      <c r="B25" s="98">
        <v>9</v>
      </c>
      <c r="C25" s="164" t="s">
        <v>112</v>
      </c>
      <c r="D25" s="164"/>
      <c r="E25" s="164"/>
      <c r="F25" s="159">
        <f t="shared" si="3"/>
        <v>0</v>
      </c>
      <c r="G25" s="159">
        <f t="shared" si="3"/>
        <v>0</v>
      </c>
      <c r="H25" s="159">
        <f t="shared" si="3"/>
        <v>0</v>
      </c>
      <c r="I25" s="159">
        <f t="shared" si="3"/>
        <v>0</v>
      </c>
      <c r="J25" s="159">
        <f t="shared" si="3"/>
        <v>0</v>
      </c>
      <c r="K25" s="159">
        <f t="shared" si="3"/>
        <v>0</v>
      </c>
      <c r="L25" s="159">
        <f t="shared" si="3"/>
        <v>0</v>
      </c>
      <c r="M25" s="159">
        <f t="shared" si="3"/>
        <v>0</v>
      </c>
      <c r="N25" s="159">
        <f t="shared" si="3"/>
        <v>0</v>
      </c>
      <c r="O25" s="159">
        <f t="shared" si="3"/>
        <v>0</v>
      </c>
      <c r="P25" s="159">
        <f t="shared" si="4"/>
        <v>0</v>
      </c>
      <c r="Q25" s="159">
        <f t="shared" si="4"/>
        <v>0</v>
      </c>
      <c r="R25" s="159">
        <f t="shared" si="4"/>
        <v>0</v>
      </c>
      <c r="S25" s="159">
        <f t="shared" si="4"/>
        <v>0</v>
      </c>
      <c r="T25" s="159">
        <f t="shared" si="4"/>
        <v>0</v>
      </c>
      <c r="U25" s="159">
        <f t="shared" si="4"/>
        <v>0</v>
      </c>
      <c r="V25" s="159">
        <f t="shared" si="4"/>
        <v>0</v>
      </c>
      <c r="W25" s="159">
        <f t="shared" si="4"/>
        <v>0</v>
      </c>
      <c r="X25" s="159">
        <f t="shared" si="4"/>
        <v>0</v>
      </c>
      <c r="Y25" s="159">
        <f t="shared" si="4"/>
        <v>0</v>
      </c>
      <c r="Z25" s="159">
        <f t="shared" si="5"/>
        <v>0</v>
      </c>
      <c r="AA25" s="159">
        <f t="shared" si="5"/>
        <v>0</v>
      </c>
      <c r="AB25" s="159">
        <f t="shared" si="5"/>
        <v>0</v>
      </c>
      <c r="AC25" s="159">
        <f t="shared" si="5"/>
        <v>0</v>
      </c>
      <c r="AD25" s="159">
        <f t="shared" si="5"/>
        <v>0</v>
      </c>
      <c r="AE25" s="159">
        <f t="shared" si="5"/>
        <v>0</v>
      </c>
      <c r="AF25" s="159">
        <f t="shared" si="5"/>
        <v>0</v>
      </c>
      <c r="AG25" s="159">
        <f t="shared" si="5"/>
        <v>0</v>
      </c>
      <c r="AH25" s="159">
        <f t="shared" si="5"/>
        <v>0</v>
      </c>
      <c r="AI25" s="159">
        <f t="shared" si="7"/>
        <v>0</v>
      </c>
      <c r="AJ25" s="161"/>
      <c r="AK25" s="164" t="s">
        <v>112</v>
      </c>
      <c r="AL25" s="164"/>
      <c r="AM25" s="164"/>
      <c r="AN25" s="165">
        <f t="shared" si="6"/>
        <v>0</v>
      </c>
      <c r="AO25" s="165"/>
      <c r="AP25" s="166">
        <f t="shared" si="1"/>
        <v>0</v>
      </c>
      <c r="AQ25" s="167"/>
      <c r="AR25" s="166">
        <f t="shared" si="2"/>
        <v>0</v>
      </c>
      <c r="AS25" s="167"/>
      <c r="AT25" s="96"/>
    </row>
    <row r="26" spans="2:56" x14ac:dyDescent="0.2">
      <c r="B26" s="98">
        <v>10</v>
      </c>
      <c r="C26" s="164" t="s">
        <v>113</v>
      </c>
      <c r="D26" s="164"/>
      <c r="E26" s="164"/>
      <c r="F26" s="159">
        <f t="shared" si="3"/>
        <v>0</v>
      </c>
      <c r="G26" s="159">
        <f t="shared" si="3"/>
        <v>0</v>
      </c>
      <c r="H26" s="159">
        <f t="shared" si="3"/>
        <v>0</v>
      </c>
      <c r="I26" s="159">
        <f t="shared" si="3"/>
        <v>0</v>
      </c>
      <c r="J26" s="159">
        <f t="shared" si="3"/>
        <v>0</v>
      </c>
      <c r="K26" s="159">
        <f>IF($V$10="Ja",SUMIF(Combi3,$V$10&amp;DATE(Boekjaar,$B26,K$16),UrenAantal),SUMIF(DataRij,DATE(Boekjaar,$B26,K$16),UrenAantal))</f>
        <v>0</v>
      </c>
      <c r="L26" s="159">
        <f t="shared" si="3"/>
        <v>0</v>
      </c>
      <c r="M26" s="159">
        <f t="shared" si="3"/>
        <v>0</v>
      </c>
      <c r="N26" s="159">
        <f t="shared" si="3"/>
        <v>0</v>
      </c>
      <c r="O26" s="159">
        <f t="shared" si="3"/>
        <v>0</v>
      </c>
      <c r="P26" s="159">
        <f t="shared" si="4"/>
        <v>0</v>
      </c>
      <c r="Q26" s="159">
        <f t="shared" si="4"/>
        <v>0</v>
      </c>
      <c r="R26" s="159">
        <f t="shared" si="4"/>
        <v>0</v>
      </c>
      <c r="S26" s="159">
        <f t="shared" si="4"/>
        <v>0</v>
      </c>
      <c r="T26" s="159">
        <f t="shared" si="4"/>
        <v>0</v>
      </c>
      <c r="U26" s="159">
        <f t="shared" si="4"/>
        <v>0</v>
      </c>
      <c r="V26" s="159">
        <f t="shared" si="4"/>
        <v>0</v>
      </c>
      <c r="W26" s="159">
        <f t="shared" si="4"/>
        <v>0</v>
      </c>
      <c r="X26" s="159">
        <f t="shared" si="4"/>
        <v>0</v>
      </c>
      <c r="Y26" s="159">
        <f t="shared" si="4"/>
        <v>0</v>
      </c>
      <c r="Z26" s="159">
        <f t="shared" si="5"/>
        <v>0</v>
      </c>
      <c r="AA26" s="159">
        <f t="shared" si="5"/>
        <v>0</v>
      </c>
      <c r="AB26" s="159">
        <f t="shared" si="5"/>
        <v>0</v>
      </c>
      <c r="AC26" s="159">
        <f t="shared" si="5"/>
        <v>0</v>
      </c>
      <c r="AD26" s="159">
        <f t="shared" si="5"/>
        <v>0</v>
      </c>
      <c r="AE26" s="159">
        <f t="shared" si="5"/>
        <v>0</v>
      </c>
      <c r="AF26" s="159">
        <f t="shared" si="5"/>
        <v>0</v>
      </c>
      <c r="AG26" s="159">
        <f t="shared" si="5"/>
        <v>0</v>
      </c>
      <c r="AH26" s="159">
        <f t="shared" si="5"/>
        <v>0</v>
      </c>
      <c r="AI26" s="159">
        <f t="shared" si="7"/>
        <v>0</v>
      </c>
      <c r="AJ26" s="159">
        <f>IF($V$10="Ja",SUMIF(Combi3,$V$10&amp;DATE(Boekjaar,$B26,AJ$16),UrenAantal),SUMIF(DataRij,DATE(Boekjaar,$B26,AJ$16),UrenAantal))</f>
        <v>0</v>
      </c>
      <c r="AK26" s="164" t="s">
        <v>113</v>
      </c>
      <c r="AL26" s="164"/>
      <c r="AM26" s="164"/>
      <c r="AN26" s="165">
        <f t="shared" si="6"/>
        <v>0</v>
      </c>
      <c r="AO26" s="165"/>
      <c r="AP26" s="166">
        <f t="shared" si="1"/>
        <v>0</v>
      </c>
      <c r="AQ26" s="167"/>
      <c r="AR26" s="166">
        <f>SUMIF(Combi2,"Ja"&amp;$B26,UrenAantal)</f>
        <v>0</v>
      </c>
      <c r="AS26" s="167"/>
      <c r="AT26" s="96"/>
    </row>
    <row r="27" spans="2:56" x14ac:dyDescent="0.2">
      <c r="B27" s="98">
        <v>11</v>
      </c>
      <c r="C27" s="164" t="s">
        <v>114</v>
      </c>
      <c r="D27" s="164"/>
      <c r="E27" s="164"/>
      <c r="F27" s="159">
        <f t="shared" si="3"/>
        <v>0</v>
      </c>
      <c r="G27" s="159">
        <f t="shared" si="3"/>
        <v>0</v>
      </c>
      <c r="H27" s="159">
        <f t="shared" si="3"/>
        <v>0</v>
      </c>
      <c r="I27" s="159">
        <f t="shared" si="3"/>
        <v>0</v>
      </c>
      <c r="J27" s="159">
        <f t="shared" si="3"/>
        <v>0</v>
      </c>
      <c r="K27" s="159">
        <f t="shared" si="3"/>
        <v>0</v>
      </c>
      <c r="L27" s="159">
        <f t="shared" si="3"/>
        <v>0</v>
      </c>
      <c r="M27" s="159">
        <f t="shared" si="3"/>
        <v>0</v>
      </c>
      <c r="N27" s="159">
        <f t="shared" si="3"/>
        <v>0</v>
      </c>
      <c r="O27" s="159">
        <f t="shared" si="3"/>
        <v>0</v>
      </c>
      <c r="P27" s="159">
        <f t="shared" si="4"/>
        <v>0</v>
      </c>
      <c r="Q27" s="159">
        <f t="shared" si="4"/>
        <v>0</v>
      </c>
      <c r="R27" s="159">
        <f t="shared" si="4"/>
        <v>0</v>
      </c>
      <c r="S27" s="159">
        <f t="shared" si="4"/>
        <v>0</v>
      </c>
      <c r="T27" s="159">
        <f t="shared" si="4"/>
        <v>0</v>
      </c>
      <c r="U27" s="159">
        <f t="shared" si="4"/>
        <v>0</v>
      </c>
      <c r="V27" s="159">
        <f t="shared" si="4"/>
        <v>0</v>
      </c>
      <c r="W27" s="159">
        <f t="shared" si="4"/>
        <v>0</v>
      </c>
      <c r="X27" s="159">
        <f t="shared" si="4"/>
        <v>0</v>
      </c>
      <c r="Y27" s="159">
        <f t="shared" si="4"/>
        <v>0</v>
      </c>
      <c r="Z27" s="159">
        <f t="shared" si="5"/>
        <v>0</v>
      </c>
      <c r="AA27" s="159">
        <f t="shared" si="5"/>
        <v>0</v>
      </c>
      <c r="AB27" s="159">
        <f t="shared" si="5"/>
        <v>0</v>
      </c>
      <c r="AC27" s="159">
        <f t="shared" si="5"/>
        <v>0</v>
      </c>
      <c r="AD27" s="159">
        <f t="shared" si="5"/>
        <v>0</v>
      </c>
      <c r="AE27" s="159">
        <f t="shared" si="5"/>
        <v>0</v>
      </c>
      <c r="AF27" s="159">
        <f t="shared" si="5"/>
        <v>0</v>
      </c>
      <c r="AG27" s="159">
        <f t="shared" si="5"/>
        <v>0</v>
      </c>
      <c r="AH27" s="159">
        <f t="shared" si="5"/>
        <v>0</v>
      </c>
      <c r="AI27" s="159">
        <f t="shared" si="7"/>
        <v>0</v>
      </c>
      <c r="AJ27" s="161"/>
      <c r="AK27" s="164" t="s">
        <v>114</v>
      </c>
      <c r="AL27" s="164"/>
      <c r="AM27" s="164"/>
      <c r="AN27" s="165">
        <f t="shared" si="6"/>
        <v>0</v>
      </c>
      <c r="AO27" s="165"/>
      <c r="AP27" s="166">
        <f t="shared" si="1"/>
        <v>0</v>
      </c>
      <c r="AQ27" s="167"/>
      <c r="AR27" s="166">
        <f t="shared" si="2"/>
        <v>0</v>
      </c>
      <c r="AS27" s="167"/>
      <c r="AT27" s="96"/>
    </row>
    <row r="28" spans="2:56" x14ac:dyDescent="0.2">
      <c r="B28" s="98">
        <v>12</v>
      </c>
      <c r="C28" s="164" t="s">
        <v>115</v>
      </c>
      <c r="D28" s="164"/>
      <c r="E28" s="164"/>
      <c r="F28" s="159">
        <f t="shared" si="3"/>
        <v>0</v>
      </c>
      <c r="G28" s="159">
        <f t="shared" si="3"/>
        <v>0</v>
      </c>
      <c r="H28" s="159">
        <f t="shared" si="3"/>
        <v>0</v>
      </c>
      <c r="I28" s="159">
        <f t="shared" si="3"/>
        <v>0</v>
      </c>
      <c r="J28" s="159">
        <f t="shared" si="3"/>
        <v>0</v>
      </c>
      <c r="K28" s="159">
        <f t="shared" si="3"/>
        <v>0</v>
      </c>
      <c r="L28" s="159">
        <f t="shared" si="3"/>
        <v>0</v>
      </c>
      <c r="M28" s="159">
        <f t="shared" si="3"/>
        <v>0</v>
      </c>
      <c r="N28" s="159">
        <f t="shared" si="3"/>
        <v>0</v>
      </c>
      <c r="O28" s="159">
        <f t="shared" si="3"/>
        <v>0</v>
      </c>
      <c r="P28" s="159">
        <f t="shared" si="4"/>
        <v>0</v>
      </c>
      <c r="Q28" s="159">
        <f t="shared" si="4"/>
        <v>0</v>
      </c>
      <c r="R28" s="159">
        <f t="shared" si="4"/>
        <v>0</v>
      </c>
      <c r="S28" s="159">
        <f t="shared" si="4"/>
        <v>0</v>
      </c>
      <c r="T28" s="159">
        <f t="shared" si="4"/>
        <v>0</v>
      </c>
      <c r="U28" s="159">
        <f t="shared" si="4"/>
        <v>0</v>
      </c>
      <c r="V28" s="159">
        <f t="shared" si="4"/>
        <v>0</v>
      </c>
      <c r="W28" s="159">
        <f t="shared" si="4"/>
        <v>0</v>
      </c>
      <c r="X28" s="159">
        <f t="shared" si="4"/>
        <v>0</v>
      </c>
      <c r="Y28" s="159">
        <f t="shared" si="4"/>
        <v>0</v>
      </c>
      <c r="Z28" s="159">
        <f t="shared" si="5"/>
        <v>0</v>
      </c>
      <c r="AA28" s="159">
        <f t="shared" si="5"/>
        <v>0</v>
      </c>
      <c r="AB28" s="159">
        <f t="shared" si="5"/>
        <v>0</v>
      </c>
      <c r="AC28" s="159">
        <f t="shared" si="5"/>
        <v>0</v>
      </c>
      <c r="AD28" s="159">
        <f t="shared" si="5"/>
        <v>0</v>
      </c>
      <c r="AE28" s="159">
        <f t="shared" si="5"/>
        <v>0</v>
      </c>
      <c r="AF28" s="159">
        <f t="shared" si="5"/>
        <v>0</v>
      </c>
      <c r="AG28" s="159">
        <f t="shared" si="5"/>
        <v>0</v>
      </c>
      <c r="AH28" s="159">
        <f t="shared" si="5"/>
        <v>0</v>
      </c>
      <c r="AI28" s="159">
        <f t="shared" si="7"/>
        <v>0</v>
      </c>
      <c r="AJ28" s="159">
        <f>IF($V$10="Ja",SUMIF(Combi3,$V$10&amp;DATE(Boekjaar,$B28,AJ$16),UrenAantal),SUMIF(DataRij,DATE(Boekjaar,$B28,AJ$16),UrenAantal))</f>
        <v>0</v>
      </c>
      <c r="AK28" s="164" t="s">
        <v>115</v>
      </c>
      <c r="AL28" s="164"/>
      <c r="AM28" s="164"/>
      <c r="AN28" s="165">
        <f t="shared" si="6"/>
        <v>0</v>
      </c>
      <c r="AO28" s="165"/>
      <c r="AP28" s="166">
        <f t="shared" si="1"/>
        <v>0</v>
      </c>
      <c r="AQ28" s="167"/>
      <c r="AR28" s="166">
        <f t="shared" si="2"/>
        <v>0</v>
      </c>
      <c r="AS28" s="167"/>
      <c r="AT28" s="96"/>
    </row>
    <row r="29" spans="2:56" x14ac:dyDescent="0.2">
      <c r="B29" s="94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162" t="s">
        <v>19</v>
      </c>
      <c r="AL29" s="162"/>
      <c r="AM29" s="162"/>
      <c r="AN29" s="163">
        <f>SUM(AN17:AO28)</f>
        <v>0</v>
      </c>
      <c r="AO29" s="163"/>
      <c r="AP29" s="163">
        <f>SUM(AP17:AQ28)</f>
        <v>0</v>
      </c>
      <c r="AQ29" s="163"/>
      <c r="AR29" s="163">
        <f>SUM(AR17:AS28)</f>
        <v>0</v>
      </c>
      <c r="AS29" s="163"/>
      <c r="AT29" s="96"/>
    </row>
    <row r="30" spans="2:56" x14ac:dyDescent="0.2">
      <c r="B30" s="100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2"/>
    </row>
    <row r="31" spans="2:56" x14ac:dyDescent="0.2"/>
    <row r="32" spans="2:56" x14ac:dyDescent="0.2">
      <c r="B32" s="103"/>
      <c r="C32" s="3" t="s">
        <v>116</v>
      </c>
      <c r="G32" s="104"/>
      <c r="H32" s="3" t="s">
        <v>117</v>
      </c>
      <c r="L32" s="105"/>
      <c r="M32" s="3" t="str">
        <f>IF(OR(MOD(YEAR(DATE(Jaar,$B18,AH$16)),400)=0,AND(MOD(YEAR(DATE(Jaar,$B18,AH$16)),4)=0,MOD(YEAR(DATE(Jaar,$B18,AH$16)),100)&lt;&gt;0)),"Schrikkeldag","")</f>
        <v/>
      </c>
    </row>
    <row r="33" x14ac:dyDescent="0.2"/>
    <row r="34" ht="13.9" hidden="1" x14ac:dyDescent="0.25"/>
    <row r="35" hidden="1" x14ac:dyDescent="0.2"/>
    <row r="36" ht="13.9" hidden="1" x14ac:dyDescent="0.25"/>
    <row r="37" ht="13.9" hidden="1" x14ac:dyDescent="0.25"/>
    <row r="38" ht="13.9" hidden="1" x14ac:dyDescent="0.25"/>
    <row r="39" ht="13.9" hidden="1" x14ac:dyDescent="0.25"/>
    <row r="40" ht="13.9" hidden="1" x14ac:dyDescent="0.25"/>
    <row r="41" ht="13.9" hidden="1" x14ac:dyDescent="0.25"/>
    <row r="42" ht="13.9" hidden="1" x14ac:dyDescent="0.25"/>
    <row r="43" ht="13.9" hidden="1" x14ac:dyDescent="0.25"/>
    <row r="44" ht="13.9" hidden="1" x14ac:dyDescent="0.25"/>
    <row r="45" ht="13.9" hidden="1" x14ac:dyDescent="0.25"/>
    <row r="46" ht="13.9" hidden="1" x14ac:dyDescent="0.25"/>
    <row r="47" ht="13.9" hidden="1" x14ac:dyDescent="0.25"/>
    <row r="48" ht="13.9" hidden="1" x14ac:dyDescent="0.25"/>
    <row r="49" ht="13.9" hidden="1" x14ac:dyDescent="0.25"/>
    <row r="50" ht="13.9" hidden="1" x14ac:dyDescent="0.25"/>
    <row r="51" ht="14.25" hidden="1" customHeight="1" x14ac:dyDescent="0.25"/>
    <row r="52" ht="14.25" hidden="1" customHeight="1" x14ac:dyDescent="0.25"/>
    <row r="53" ht="14.25" hidden="1" customHeight="1" x14ac:dyDescent="0.25"/>
    <row r="54" ht="14.25" hidden="1" customHeight="1" x14ac:dyDescent="0.25"/>
    <row r="55" ht="14.25" hidden="1" customHeight="1" x14ac:dyDescent="0.25"/>
    <row r="56" ht="14.25" hidden="1" customHeight="1" x14ac:dyDescent="0.25"/>
    <row r="57" ht="14.25" hidden="1" customHeight="1" x14ac:dyDescent="0.25"/>
    <row r="58" ht="14.25" hidden="1" customHeight="1" x14ac:dyDescent="0.25"/>
    <row r="59" ht="14.25" hidden="1" customHeight="1" x14ac:dyDescent="0.25"/>
    <row r="60" ht="14.25" hidden="1" customHeight="1" x14ac:dyDescent="0.25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</sheetData>
  <sheetProtection formatCells="0" formatColumns="0" formatRows="0" sort="0"/>
  <mergeCells count="78">
    <mergeCell ref="B6:Z6"/>
    <mergeCell ref="AB6:AT6"/>
    <mergeCell ref="C8:F8"/>
    <mergeCell ref="H8:O8"/>
    <mergeCell ref="V11:Y11"/>
    <mergeCell ref="B14:AT14"/>
    <mergeCell ref="C10:F10"/>
    <mergeCell ref="H10:O10"/>
    <mergeCell ref="V10:Y10"/>
    <mergeCell ref="C16:E16"/>
    <mergeCell ref="AK16:AM16"/>
    <mergeCell ref="AN16:AO16"/>
    <mergeCell ref="AP16:AQ16"/>
    <mergeCell ref="AR16:AS16"/>
    <mergeCell ref="C17:E17"/>
    <mergeCell ref="AK17:AM17"/>
    <mergeCell ref="AN17:AO17"/>
    <mergeCell ref="AP17:AQ17"/>
    <mergeCell ref="AR17:AS17"/>
    <mergeCell ref="C18:E18"/>
    <mergeCell ref="AK18:AM18"/>
    <mergeCell ref="AN18:AO18"/>
    <mergeCell ref="AP18:AQ18"/>
    <mergeCell ref="AR18:AS18"/>
    <mergeCell ref="C19:E19"/>
    <mergeCell ref="AK19:AM19"/>
    <mergeCell ref="AN19:AO19"/>
    <mergeCell ref="AP19:AQ19"/>
    <mergeCell ref="AR19:AS19"/>
    <mergeCell ref="C20:E20"/>
    <mergeCell ref="AK20:AM20"/>
    <mergeCell ref="AN20:AO20"/>
    <mergeCell ref="AP20:AQ20"/>
    <mergeCell ref="AR20:AS20"/>
    <mergeCell ref="C21:E21"/>
    <mergeCell ref="AK21:AM21"/>
    <mergeCell ref="AN21:AO21"/>
    <mergeCell ref="AP21:AQ21"/>
    <mergeCell ref="AR21:AS21"/>
    <mergeCell ref="C22:E22"/>
    <mergeCell ref="AK22:AM22"/>
    <mergeCell ref="AN22:AO22"/>
    <mergeCell ref="AP22:AQ22"/>
    <mergeCell ref="AR22:AS22"/>
    <mergeCell ref="C23:E23"/>
    <mergeCell ref="AK23:AM23"/>
    <mergeCell ref="AN23:AO23"/>
    <mergeCell ref="AP23:AQ23"/>
    <mergeCell ref="AR23:AS23"/>
    <mergeCell ref="C24:E24"/>
    <mergeCell ref="AK24:AM24"/>
    <mergeCell ref="AN24:AO24"/>
    <mergeCell ref="AP24:AQ24"/>
    <mergeCell ref="AR24:AS24"/>
    <mergeCell ref="C25:E25"/>
    <mergeCell ref="AK25:AM25"/>
    <mergeCell ref="AN25:AO25"/>
    <mergeCell ref="AP25:AQ25"/>
    <mergeCell ref="AR25:AS25"/>
    <mergeCell ref="C26:E26"/>
    <mergeCell ref="AK26:AM26"/>
    <mergeCell ref="AN26:AO26"/>
    <mergeCell ref="AP26:AQ26"/>
    <mergeCell ref="AR26:AS26"/>
    <mergeCell ref="C27:E27"/>
    <mergeCell ref="AK27:AM27"/>
    <mergeCell ref="AN27:AO27"/>
    <mergeCell ref="AP27:AQ27"/>
    <mergeCell ref="AR27:AS27"/>
    <mergeCell ref="AK29:AM29"/>
    <mergeCell ref="AN29:AO29"/>
    <mergeCell ref="AP29:AQ29"/>
    <mergeCell ref="AR29:AS29"/>
    <mergeCell ref="C28:E28"/>
    <mergeCell ref="AK28:AM28"/>
    <mergeCell ref="AN28:AO28"/>
    <mergeCell ref="AP28:AQ28"/>
    <mergeCell ref="AR28:AS28"/>
  </mergeCells>
  <conditionalFormatting sqref="F20:AI28 F17:AJ17 AH19:AJ19 AH21:AJ21 AJ26 AJ28 AJ23:AJ24 F18:AG28">
    <cfRule type="expression" dxfId="204" priority="207">
      <formula>(WEEKDAY(DATE(Jaar,$B17,F$16))=7)</formula>
    </cfRule>
  </conditionalFormatting>
  <conditionalFormatting sqref="F20:AI28 F17:AJ17 AH19:AJ19 AH21:AJ21 AJ26 AJ28 AJ23:AJ24 F18:AG28">
    <cfRule type="expression" dxfId="203" priority="206">
      <formula>(WEEKDAY(DATE(Jaar,$B17,F$16))=1)</formula>
    </cfRule>
  </conditionalFormatting>
  <conditionalFormatting sqref="AH17:AJ17">
    <cfRule type="expression" dxfId="202" priority="205">
      <formula>(WEEKDAY(DATE(Jaar,$B17,AH$16))=7)</formula>
    </cfRule>
  </conditionalFormatting>
  <conditionalFormatting sqref="AH17:AJ17">
    <cfRule type="expression" dxfId="201" priority="204">
      <formula>(WEEKDAY(DATE(Jaar,$B17,AH$16))=1)</formula>
    </cfRule>
  </conditionalFormatting>
  <conditionalFormatting sqref="AH19:AJ19">
    <cfRule type="expression" dxfId="200" priority="203">
      <formula>(WEEKDAY(DATE(Jaar,$B19,AH$16))=7)</formula>
    </cfRule>
  </conditionalFormatting>
  <conditionalFormatting sqref="AH19:AJ19">
    <cfRule type="expression" dxfId="199" priority="202">
      <formula>(WEEKDAY(DATE(Jaar,$B19,AH$16))=1)</formula>
    </cfRule>
  </conditionalFormatting>
  <conditionalFormatting sqref="AH20:AI28">
    <cfRule type="expression" dxfId="198" priority="201">
      <formula>(WEEKDAY(DATE(Jaar,$B20,AH$16))=7)</formula>
    </cfRule>
  </conditionalFormatting>
  <conditionalFormatting sqref="AH20:AI28">
    <cfRule type="expression" dxfId="197" priority="200">
      <formula>(WEEKDAY(DATE(Jaar,$B20,AH$16))=1)</formula>
    </cfRule>
  </conditionalFormatting>
  <conditionalFormatting sqref="AJ21">
    <cfRule type="expression" dxfId="196" priority="199">
      <formula>(WEEKDAY(DATE(Jaar,$B21,AJ$16))=7)</formula>
    </cfRule>
  </conditionalFormatting>
  <conditionalFormatting sqref="AJ21">
    <cfRule type="expression" dxfId="195" priority="198">
      <formula>(WEEKDAY(DATE(Jaar,$B21,AJ$16))=1)</formula>
    </cfRule>
  </conditionalFormatting>
  <conditionalFormatting sqref="AJ23">
    <cfRule type="expression" dxfId="194" priority="197">
      <formula>(WEEKDAY(DATE(Jaar,$B23,AJ$16))=7)</formula>
    </cfRule>
  </conditionalFormatting>
  <conditionalFormatting sqref="AJ23">
    <cfRule type="expression" dxfId="193" priority="196">
      <formula>(WEEKDAY(DATE(Jaar,$B23,AJ$16))=1)</formula>
    </cfRule>
  </conditionalFormatting>
  <conditionalFormatting sqref="AJ24">
    <cfRule type="expression" dxfId="192" priority="195">
      <formula>(WEEKDAY(DATE(Jaar,$B24,AJ$16))=7)</formula>
    </cfRule>
  </conditionalFormatting>
  <conditionalFormatting sqref="AJ24">
    <cfRule type="expression" dxfId="191" priority="194">
      <formula>(WEEKDAY(DATE(Jaar,$B24,AJ$16))=1)</formula>
    </cfRule>
  </conditionalFormatting>
  <conditionalFormatting sqref="AJ26">
    <cfRule type="expression" dxfId="190" priority="193">
      <formula>(WEEKDAY(DATE(Jaar,$B26,AJ$16))=7)</formula>
    </cfRule>
  </conditionalFormatting>
  <conditionalFormatting sqref="AJ26">
    <cfRule type="expression" dxfId="189" priority="192">
      <formula>(WEEKDAY(DATE(Jaar,$B26,AJ$16))=1)</formula>
    </cfRule>
  </conditionalFormatting>
  <conditionalFormatting sqref="F17:AJ17 AH19:AI28 AH19:AJ19 AH21:AJ21 AJ26 AJ28 AJ23:AJ24 F18:AG28">
    <cfRule type="expression" dxfId="188" priority="191">
      <formula>VLOOKUP(DATE(Jaar,$B17,F$16),Feestdagen,1,FALSE)</formula>
    </cfRule>
  </conditionalFormatting>
  <conditionalFormatting sqref="F18:AG28">
    <cfRule type="expression" dxfId="187" priority="190">
      <formula>VLOOKUP(DATE(Jaar,$B18,F$16),Feestdagen,1,FALSE)</formula>
    </cfRule>
  </conditionalFormatting>
  <conditionalFormatting sqref="AH20:AI20">
    <cfRule type="expression" dxfId="186" priority="189">
      <formula>(WEEKDAY(DATE(Jaar,$B20,AH$16))=7)</formula>
    </cfRule>
  </conditionalFormatting>
  <conditionalFormatting sqref="AH20:AI20">
    <cfRule type="expression" dxfId="185" priority="188">
      <formula>(WEEKDAY(DATE(Jaar,$B20,AH$16))=1)</formula>
    </cfRule>
  </conditionalFormatting>
  <conditionalFormatting sqref="AH20:AI20">
    <cfRule type="expression" dxfId="184" priority="187">
      <formula>VLOOKUP(DATE(Jaar,$B20,AH$16),Feestdagen,1,FALSE)</formula>
    </cfRule>
  </conditionalFormatting>
  <conditionalFormatting sqref="AH17:AJ17">
    <cfRule type="expression" dxfId="183" priority="186">
      <formula>(WEEKDAY(DATE(Jaar,$B17,AH$16))=7)</formula>
    </cfRule>
  </conditionalFormatting>
  <conditionalFormatting sqref="AH17:AJ17">
    <cfRule type="expression" dxfId="182" priority="185">
      <formula>(WEEKDAY(DATE(Jaar,$B17,AH$16))=1)</formula>
    </cfRule>
  </conditionalFormatting>
  <conditionalFormatting sqref="AH17:AJ17">
    <cfRule type="expression" dxfId="181" priority="184">
      <formula>VLOOKUP(DATE(Jaar,$B17,AH$16),Feestdagen,1,FALSE)</formula>
    </cfRule>
  </conditionalFormatting>
  <conditionalFormatting sqref="AH19:AJ19">
    <cfRule type="expression" dxfId="180" priority="183">
      <formula>(WEEKDAY(DATE(Jaar,$B19,AH$16))=7)</formula>
    </cfRule>
  </conditionalFormatting>
  <conditionalFormatting sqref="AH19:AJ19">
    <cfRule type="expression" dxfId="179" priority="182">
      <formula>(WEEKDAY(DATE(Jaar,$B19,AH$16))=1)</formula>
    </cfRule>
  </conditionalFormatting>
  <conditionalFormatting sqref="AH19:AJ19">
    <cfRule type="expression" dxfId="178" priority="181">
      <formula>VLOOKUP(DATE(Jaar,$B19,AH$16),Feestdagen,1,FALSE)</formula>
    </cfRule>
  </conditionalFormatting>
  <conditionalFormatting sqref="AH21:AJ21">
    <cfRule type="expression" dxfId="177" priority="180">
      <formula>(WEEKDAY(DATE(Jaar,$B21,AH$16))=7)</formula>
    </cfRule>
  </conditionalFormatting>
  <conditionalFormatting sqref="AH21:AJ21">
    <cfRule type="expression" dxfId="176" priority="179">
      <formula>(WEEKDAY(DATE(Jaar,$B21,AH$16))=1)</formula>
    </cfRule>
  </conditionalFormatting>
  <conditionalFormatting sqref="AH21:AJ21">
    <cfRule type="expression" dxfId="175" priority="178">
      <formula>VLOOKUP(DATE(Jaar,$B21,AH$16),Feestdagen,1,FALSE)</formula>
    </cfRule>
  </conditionalFormatting>
  <conditionalFormatting sqref="AH22:AI28">
    <cfRule type="expression" dxfId="174" priority="177">
      <formula>(WEEKDAY(DATE(Jaar,$B22,AH$16))=7)</formula>
    </cfRule>
  </conditionalFormatting>
  <conditionalFormatting sqref="AH22:AI28">
    <cfRule type="expression" dxfId="173" priority="176">
      <formula>(WEEKDAY(DATE(Jaar,$B22,AH$16))=1)</formula>
    </cfRule>
  </conditionalFormatting>
  <conditionalFormatting sqref="AH22:AI28">
    <cfRule type="expression" dxfId="172" priority="175">
      <formula>VLOOKUP(DATE(Jaar,$B22,AH$16),Feestdagen,1,FALSE)</formula>
    </cfRule>
  </conditionalFormatting>
  <conditionalFormatting sqref="AJ23">
    <cfRule type="expression" dxfId="171" priority="174">
      <formula>(WEEKDAY(DATE(Jaar,$B23,AJ$16))=7)</formula>
    </cfRule>
  </conditionalFormatting>
  <conditionalFormatting sqref="AJ23">
    <cfRule type="expression" dxfId="170" priority="173">
      <formula>(WEEKDAY(DATE(Jaar,$B23,AJ$16))=1)</formula>
    </cfRule>
  </conditionalFormatting>
  <conditionalFormatting sqref="AJ23">
    <cfRule type="expression" dxfId="169" priority="172">
      <formula>VLOOKUP(DATE(Jaar,$B23,AJ$16),Feestdagen,1,FALSE)</formula>
    </cfRule>
  </conditionalFormatting>
  <conditionalFormatting sqref="AJ24">
    <cfRule type="expression" dxfId="168" priority="171">
      <formula>(WEEKDAY(DATE(Jaar,$B24,AJ$16))=7)</formula>
    </cfRule>
  </conditionalFormatting>
  <conditionalFormatting sqref="AJ24">
    <cfRule type="expression" dxfId="167" priority="170">
      <formula>(WEEKDAY(DATE(Jaar,$B24,AJ$16))=1)</formula>
    </cfRule>
  </conditionalFormatting>
  <conditionalFormatting sqref="AJ24">
    <cfRule type="expression" dxfId="166" priority="169">
      <formula>VLOOKUP(DATE(Jaar,$B24,AJ$16),Feestdagen,1,FALSE)</formula>
    </cfRule>
  </conditionalFormatting>
  <conditionalFormatting sqref="AJ26">
    <cfRule type="expression" dxfId="165" priority="168">
      <formula>(WEEKDAY(DATE(Jaar,$B26,AJ$16))=7)</formula>
    </cfRule>
  </conditionalFormatting>
  <conditionalFormatting sqref="AJ26">
    <cfRule type="expression" dxfId="164" priority="167">
      <formula>(WEEKDAY(DATE(Jaar,$B26,AJ$16))=1)</formula>
    </cfRule>
  </conditionalFormatting>
  <conditionalFormatting sqref="AJ26">
    <cfRule type="expression" dxfId="163" priority="166">
      <formula>VLOOKUP(DATE(Jaar,$B26,AJ$16),Feestdagen,1,FALSE)</formula>
    </cfRule>
  </conditionalFormatting>
  <conditionalFormatting sqref="AJ28">
    <cfRule type="expression" dxfId="162" priority="165">
      <formula>(WEEKDAY(DATE(Jaar,$B28,AJ$16))=7)</formula>
    </cfRule>
  </conditionalFormatting>
  <conditionalFormatting sqref="AJ28">
    <cfRule type="expression" dxfId="161" priority="164">
      <formula>(WEEKDAY(DATE(Jaar,$B28,AJ$16))=1)</formula>
    </cfRule>
  </conditionalFormatting>
  <conditionalFormatting sqref="AJ28">
    <cfRule type="expression" dxfId="160" priority="163">
      <formula>VLOOKUP(DATE(Jaar,$B28,AJ$16),Feestdagen,1,FALSE)</formula>
    </cfRule>
  </conditionalFormatting>
  <conditionalFormatting sqref="AH18">
    <cfRule type="expression" dxfId="159" priority="161">
      <formula>OR(MOD(YEAR(DATE(Jaar,$B18,AH$16)),400)=0,AND(MOD(YEAR(DATE(Jaar,$B18,AH$16)),4)=0,MOD(YEAR(DATE(Jaar,$B18,AH$16)),100)&lt;&gt;0))</formula>
    </cfRule>
  </conditionalFormatting>
  <conditionalFormatting sqref="L32">
    <cfRule type="expression" dxfId="158" priority="158">
      <formula>OR(MOD(YEAR(DATE(Jaar,$B18,AH$16)),400)=0,AND(MOD(YEAR(DATE(Jaar,$B18,AH$16)),4)=0,MOD(YEAR(DATE(Jaar,$B18,AH$16)),100)&lt;&gt;0))</formula>
    </cfRule>
  </conditionalFormatting>
  <conditionalFormatting sqref="J17">
    <cfRule type="expression" dxfId="157" priority="157">
      <formula>VLOOKUP(DATE(Jaar,$B17,J$16),Feestdagen,1,FALSE)</formula>
    </cfRule>
  </conditionalFormatting>
  <conditionalFormatting sqref="K17">
    <cfRule type="expression" dxfId="156" priority="156">
      <formula>VLOOKUP(DATE(Jaar,$B17,K$16),Feestdagen,1,FALSE)</formula>
    </cfRule>
  </conditionalFormatting>
  <conditionalFormatting sqref="L17:AJ17">
    <cfRule type="expression" dxfId="155" priority="155">
      <formula>VLOOKUP(DATE(Jaar,$B17,L$16),Feestdagen,1,FALSE)</formula>
    </cfRule>
  </conditionalFormatting>
  <conditionalFormatting sqref="F17:AG28">
    <cfRule type="expression" dxfId="154" priority="154">
      <formula>VLOOKUP(DATE(Jaar,$B17,F$16),Feestdagen,1,FALSE)</formula>
    </cfRule>
  </conditionalFormatting>
  <conditionalFormatting sqref="F18:AG18">
    <cfRule type="expression" dxfId="153" priority="153">
      <formula>VLOOKUP(DATE(Jaar,$B18,F$16),Feestdagen,1,FALSE)</formula>
    </cfRule>
  </conditionalFormatting>
  <conditionalFormatting sqref="F19:AJ19">
    <cfRule type="expression" dxfId="152" priority="152">
      <formula>VLOOKUP(DATE(Jaar,$B19,F$16),Feestdagen,1,FALSE)</formula>
    </cfRule>
  </conditionalFormatting>
  <conditionalFormatting sqref="F18:AG28">
    <cfRule type="expression" dxfId="151" priority="151">
      <formula>VLOOKUP(DATE(Jaar,$B18,F$16),Feestdagen,1,FALSE)</formula>
    </cfRule>
  </conditionalFormatting>
  <conditionalFormatting sqref="AH19:AI28">
    <cfRule type="expression" dxfId="150" priority="150">
      <formula>VLOOKUP(DATE(Jaar,$B19,AH$16),Feestdagen,1,FALSE)</formula>
    </cfRule>
  </conditionalFormatting>
  <conditionalFormatting sqref="AJ28">
    <cfRule type="expression" dxfId="149" priority="149">
      <formula>VLOOKUP(DATE(Jaar,$B28,AJ$16),Feestdagen,1,FALSE)</formula>
    </cfRule>
  </conditionalFormatting>
  <conditionalFormatting sqref="AJ26">
    <cfRule type="expression" dxfId="148" priority="148">
      <formula>VLOOKUP(DATE(Jaar,$B26,AJ$16),Feestdagen,1,FALSE)</formula>
    </cfRule>
  </conditionalFormatting>
  <conditionalFormatting sqref="AJ24">
    <cfRule type="expression" dxfId="147" priority="147">
      <formula>VLOOKUP(DATE(Jaar,$B24,AJ$16),Feestdagen,1,FALSE)</formula>
    </cfRule>
  </conditionalFormatting>
  <conditionalFormatting sqref="AJ23">
    <cfRule type="expression" dxfId="146" priority="146">
      <formula>VLOOKUP(DATE(Jaar,$B23,AJ$16),Feestdagen,1,FALSE)</formula>
    </cfRule>
  </conditionalFormatting>
  <conditionalFormatting sqref="AJ21">
    <cfRule type="expression" dxfId="145" priority="145">
      <formula>VLOOKUP(DATE(Jaar,$B21,AJ$16),Feestdagen,1,FALSE)</formula>
    </cfRule>
  </conditionalFormatting>
  <conditionalFormatting sqref="F18:AG28">
    <cfRule type="expression" dxfId="144" priority="144">
      <formula>VLOOKUP(DATE(Jaar,$B18,F$16),Feestdagen,1,FALSE)</formula>
    </cfRule>
  </conditionalFormatting>
  <conditionalFormatting sqref="AH19:AI28">
    <cfRule type="expression" dxfId="143" priority="143">
      <formula>VLOOKUP(DATE(Jaar,$B19,AH$16),Feestdagen,1,FALSE)</formula>
    </cfRule>
  </conditionalFormatting>
  <conditionalFormatting sqref="AJ28">
    <cfRule type="expression" dxfId="142" priority="142">
      <formula>VLOOKUP(DATE(Jaar,$B28,AJ$16),Feestdagen,1,FALSE)</formula>
    </cfRule>
  </conditionalFormatting>
  <conditionalFormatting sqref="AJ26">
    <cfRule type="expression" dxfId="141" priority="141">
      <formula>VLOOKUP(DATE(Jaar,$B26,AJ$16),Feestdagen,1,FALSE)</formula>
    </cfRule>
  </conditionalFormatting>
  <conditionalFormatting sqref="AJ24">
    <cfRule type="expression" dxfId="140" priority="140">
      <formula>VLOOKUP(DATE(Jaar,$B24,AJ$16),Feestdagen,1,FALSE)</formula>
    </cfRule>
  </conditionalFormatting>
  <conditionalFormatting sqref="AJ23">
    <cfRule type="expression" dxfId="139" priority="139">
      <formula>VLOOKUP(DATE(Jaar,$B23,AJ$16),Feestdagen,1,FALSE)</formula>
    </cfRule>
  </conditionalFormatting>
  <conditionalFormatting sqref="AJ21">
    <cfRule type="expression" dxfId="138" priority="138">
      <formula>VLOOKUP(DATE(Jaar,$B21,AJ$16),Feestdagen,1,FALSE)</formula>
    </cfRule>
  </conditionalFormatting>
  <conditionalFormatting sqref="AJ19">
    <cfRule type="expression" dxfId="137" priority="137">
      <formula>VLOOKUP(DATE(Jaar,$B19,AJ$16),Feestdagen,1,FALSE)</formula>
    </cfRule>
  </conditionalFormatting>
  <conditionalFormatting sqref="AI19">
    <cfRule type="expression" dxfId="136" priority="136">
      <formula>VLOOKUP(DATE(Jaar,$B19,AI$16),Feestdagen,1,FALSE)</formula>
    </cfRule>
  </conditionalFormatting>
  <conditionalFormatting sqref="G17:AJ17">
    <cfRule type="expression" dxfId="135" priority="135">
      <formula>VLOOKUP(DATE(Jaar,$B17,G$16),Feestdagen,1,FALSE)</formula>
    </cfRule>
  </conditionalFormatting>
  <conditionalFormatting sqref="G17:AJ17">
    <cfRule type="expression" dxfId="134" priority="134">
      <formula>VLOOKUP(DATE(Jaar,$B17,G$16),Feestdagen,1,FALSE)</formula>
    </cfRule>
  </conditionalFormatting>
  <conditionalFormatting sqref="G17">
    <cfRule type="expression" dxfId="133" priority="133">
      <formula>VLOOKUP(DATE(Jaar,$B17,G$16),Feestdagen,1,FALSE)</formula>
    </cfRule>
  </conditionalFormatting>
  <conditionalFormatting sqref="H17">
    <cfRule type="expression" dxfId="132" priority="132">
      <formula>VLOOKUP(DATE(Jaar,$B17,H$16),Feestdagen,1,FALSE)</formula>
    </cfRule>
  </conditionalFormatting>
  <conditionalFormatting sqref="I17">
    <cfRule type="expression" dxfId="131" priority="131">
      <formula>VLOOKUP(DATE(Jaar,$B17,I$16),Feestdagen,1,FALSE)</formula>
    </cfRule>
  </conditionalFormatting>
  <conditionalFormatting sqref="J17">
    <cfRule type="expression" dxfId="130" priority="130">
      <formula>VLOOKUP(DATE(Jaar,$B17,J$16),Feestdagen,1,FALSE)</formula>
    </cfRule>
  </conditionalFormatting>
  <conditionalFormatting sqref="K17">
    <cfRule type="expression" dxfId="129" priority="129">
      <formula>VLOOKUP(DATE(Jaar,$B17,K$16),Feestdagen,1,FALSE)</formula>
    </cfRule>
  </conditionalFormatting>
  <conditionalFormatting sqref="G17">
    <cfRule type="expression" dxfId="128" priority="128">
      <formula>VLOOKUP(DATE(Jaar,$B17,G$16),Feestdagen,1,FALSE)</formula>
    </cfRule>
  </conditionalFormatting>
  <conditionalFormatting sqref="H17">
    <cfRule type="expression" dxfId="127" priority="127">
      <formula>VLOOKUP(DATE(Jaar,$B17,H$16),Feestdagen,1,FALSE)</formula>
    </cfRule>
  </conditionalFormatting>
  <conditionalFormatting sqref="I17">
    <cfRule type="expression" dxfId="126" priority="126">
      <formula>VLOOKUP(DATE(Jaar,$B17,I$16),Feestdagen,1,FALSE)</formula>
    </cfRule>
  </conditionalFormatting>
  <conditionalFormatting sqref="J17:AJ17">
    <cfRule type="expression" dxfId="125" priority="125">
      <formula>VLOOKUP(DATE(Jaar,$B17,J$16),Feestdagen,1,FALSE)</formula>
    </cfRule>
  </conditionalFormatting>
  <conditionalFormatting sqref="AH17:AJ17">
    <cfRule type="expression" dxfId="124" priority="124">
      <formula>VLOOKUP(DATE(Jaar,$B17,AH$16),Feestdagen,1,FALSE)</formula>
    </cfRule>
  </conditionalFormatting>
  <conditionalFormatting sqref="AH19:AJ19">
    <cfRule type="expression" dxfId="123" priority="123">
      <formula>VLOOKUP(DATE(Jaar,$B19,AH$16),Feestdagen,1,FALSE)</formula>
    </cfRule>
  </conditionalFormatting>
  <conditionalFormatting sqref="AH19:AJ19">
    <cfRule type="expression" dxfId="122" priority="122">
      <formula>VLOOKUP(DATE(Jaar,$B19,AH$16),Feestdagen,1,FALSE)</formula>
    </cfRule>
  </conditionalFormatting>
  <conditionalFormatting sqref="AH19:AJ19">
    <cfRule type="expression" dxfId="121" priority="121">
      <formula>VLOOKUP(DATE(Jaar,$B19,AH$16),Feestdagen,1,FALSE)</formula>
    </cfRule>
  </conditionalFormatting>
  <conditionalFormatting sqref="AH19:AJ19">
    <cfRule type="expression" dxfId="120" priority="120">
      <formula>VLOOKUP(DATE(Jaar,$B19,AH$16),Feestdagen,1,FALSE)</formula>
    </cfRule>
  </conditionalFormatting>
  <conditionalFormatting sqref="AH19:AJ19">
    <cfRule type="expression" dxfId="119" priority="119">
      <formula>VLOOKUP(DATE(Jaar,$B19,AH$16),Feestdagen,1,FALSE)</formula>
    </cfRule>
  </conditionalFormatting>
  <conditionalFormatting sqref="AH19:AJ19">
    <cfRule type="expression" dxfId="118" priority="118">
      <formula>VLOOKUP(DATE(Jaar,$B19,AH$16),Feestdagen,1,FALSE)</formula>
    </cfRule>
  </conditionalFormatting>
  <conditionalFormatting sqref="AH20:AI20">
    <cfRule type="expression" dxfId="117" priority="117">
      <formula>VLOOKUP(DATE(Jaar,$B20,AH$16),Feestdagen,1,FALSE)</formula>
    </cfRule>
  </conditionalFormatting>
  <conditionalFormatting sqref="AH20:AI20">
    <cfRule type="expression" dxfId="116" priority="116">
      <formula>VLOOKUP(DATE(Jaar,$B20,AH$16),Feestdagen,1,FALSE)</formula>
    </cfRule>
  </conditionalFormatting>
  <conditionalFormatting sqref="AH20:AI20">
    <cfRule type="expression" dxfId="115" priority="115">
      <formula>VLOOKUP(DATE(Jaar,$B20,AH$16),Feestdagen,1,FALSE)</formula>
    </cfRule>
  </conditionalFormatting>
  <conditionalFormatting sqref="AH20:AI20">
    <cfRule type="expression" dxfId="114" priority="114">
      <formula>VLOOKUP(DATE(Jaar,$B20,AH$16),Feestdagen,1,FALSE)</formula>
    </cfRule>
  </conditionalFormatting>
  <conditionalFormatting sqref="AH20:AI20">
    <cfRule type="expression" dxfId="113" priority="113">
      <formula>VLOOKUP(DATE(Jaar,$B20,AH$16),Feestdagen,1,FALSE)</formula>
    </cfRule>
  </conditionalFormatting>
  <conditionalFormatting sqref="AH20:AI20">
    <cfRule type="expression" dxfId="112" priority="112">
      <formula>VLOOKUP(DATE(Jaar,$B20,AH$16),Feestdagen,1,FALSE)</formula>
    </cfRule>
  </conditionalFormatting>
  <conditionalFormatting sqref="AH21:AJ21">
    <cfRule type="expression" dxfId="111" priority="111">
      <formula>VLOOKUP(DATE(Jaar,$B21,AH$16),Feestdagen,1,FALSE)</formula>
    </cfRule>
  </conditionalFormatting>
  <conditionalFormatting sqref="AH21:AJ21">
    <cfRule type="expression" dxfId="110" priority="110">
      <formula>VLOOKUP(DATE(Jaar,$B21,AH$16),Feestdagen,1,FALSE)</formula>
    </cfRule>
  </conditionalFormatting>
  <conditionalFormatting sqref="AH21:AJ21">
    <cfRule type="expression" dxfId="109" priority="109">
      <formula>VLOOKUP(DATE(Jaar,$B21,AH$16),Feestdagen,1,FALSE)</formula>
    </cfRule>
  </conditionalFormatting>
  <conditionalFormatting sqref="AH21:AJ21">
    <cfRule type="expression" dxfId="108" priority="108">
      <formula>VLOOKUP(DATE(Jaar,$B21,AH$16),Feestdagen,1,FALSE)</formula>
    </cfRule>
  </conditionalFormatting>
  <conditionalFormatting sqref="AH21:AJ21">
    <cfRule type="expression" dxfId="107" priority="107">
      <formula>VLOOKUP(DATE(Jaar,$B21,AH$16),Feestdagen,1,FALSE)</formula>
    </cfRule>
  </conditionalFormatting>
  <conditionalFormatting sqref="AH21:AJ21">
    <cfRule type="expression" dxfId="106" priority="106">
      <formula>VLOOKUP(DATE(Jaar,$B21,AH$16),Feestdagen,1,FALSE)</formula>
    </cfRule>
  </conditionalFormatting>
  <conditionalFormatting sqref="AH22:AI28">
    <cfRule type="expression" dxfId="105" priority="105">
      <formula>VLOOKUP(DATE(Jaar,$B22,AH$16),Feestdagen,1,FALSE)</formula>
    </cfRule>
  </conditionalFormatting>
  <conditionalFormatting sqref="AH22:AI28">
    <cfRule type="expression" dxfId="104" priority="104">
      <formula>VLOOKUP(DATE(Jaar,$B22,AH$16),Feestdagen,1,FALSE)</formula>
    </cfRule>
  </conditionalFormatting>
  <conditionalFormatting sqref="AH22:AI28">
    <cfRule type="expression" dxfId="103" priority="103">
      <formula>VLOOKUP(DATE(Jaar,$B22,AH$16),Feestdagen,1,FALSE)</formula>
    </cfRule>
  </conditionalFormatting>
  <conditionalFormatting sqref="AH22:AI28">
    <cfRule type="expression" dxfId="102" priority="102">
      <formula>VLOOKUP(DATE(Jaar,$B22,AH$16),Feestdagen,1,FALSE)</formula>
    </cfRule>
  </conditionalFormatting>
  <conditionalFormatting sqref="AH22:AI28">
    <cfRule type="expression" dxfId="101" priority="101">
      <formula>VLOOKUP(DATE(Jaar,$B22,AH$16),Feestdagen,1,FALSE)</formula>
    </cfRule>
  </conditionalFormatting>
  <conditionalFormatting sqref="AH22:AI28">
    <cfRule type="expression" dxfId="100" priority="100">
      <formula>VLOOKUP(DATE(Jaar,$B22,AH$16),Feestdagen,1,FALSE)</formula>
    </cfRule>
  </conditionalFormatting>
  <conditionalFormatting sqref="AJ23">
    <cfRule type="expression" dxfId="99" priority="99">
      <formula>VLOOKUP(DATE(Jaar,$B23,AJ$16),Feestdagen,1,FALSE)</formula>
    </cfRule>
  </conditionalFormatting>
  <conditionalFormatting sqref="AJ23">
    <cfRule type="expression" dxfId="98" priority="98">
      <formula>VLOOKUP(DATE(Jaar,$B23,AJ$16),Feestdagen,1,FALSE)</formula>
    </cfRule>
  </conditionalFormatting>
  <conditionalFormatting sqref="AJ23">
    <cfRule type="expression" dxfId="97" priority="97">
      <formula>VLOOKUP(DATE(Jaar,$B23,AJ$16),Feestdagen,1,FALSE)</formula>
    </cfRule>
  </conditionalFormatting>
  <conditionalFormatting sqref="AJ23">
    <cfRule type="expression" dxfId="96" priority="96">
      <formula>VLOOKUP(DATE(Jaar,$B23,AJ$16),Feestdagen,1,FALSE)</formula>
    </cfRule>
  </conditionalFormatting>
  <conditionalFormatting sqref="AJ23">
    <cfRule type="expression" dxfId="95" priority="95">
      <formula>VLOOKUP(DATE(Jaar,$B23,AJ$16),Feestdagen,1,FALSE)</formula>
    </cfRule>
  </conditionalFormatting>
  <conditionalFormatting sqref="AJ23">
    <cfRule type="expression" dxfId="94" priority="94">
      <formula>VLOOKUP(DATE(Jaar,$B23,AJ$16),Feestdagen,1,FALSE)</formula>
    </cfRule>
  </conditionalFormatting>
  <conditionalFormatting sqref="AJ24">
    <cfRule type="expression" dxfId="93" priority="93">
      <formula>VLOOKUP(DATE(Jaar,$B24,AJ$16),Feestdagen,1,FALSE)</formula>
    </cfRule>
  </conditionalFormatting>
  <conditionalFormatting sqref="AJ24">
    <cfRule type="expression" dxfId="92" priority="92">
      <formula>VLOOKUP(DATE(Jaar,$B24,AJ$16),Feestdagen,1,FALSE)</formula>
    </cfRule>
  </conditionalFormatting>
  <conditionalFormatting sqref="AJ24">
    <cfRule type="expression" dxfId="91" priority="91">
      <formula>VLOOKUP(DATE(Jaar,$B24,AJ$16),Feestdagen,1,FALSE)</formula>
    </cfRule>
  </conditionalFormatting>
  <conditionalFormatting sqref="AJ24">
    <cfRule type="expression" dxfId="90" priority="90">
      <formula>VLOOKUP(DATE(Jaar,$B24,AJ$16),Feestdagen,1,FALSE)</formula>
    </cfRule>
  </conditionalFormatting>
  <conditionalFormatting sqref="AJ24">
    <cfRule type="expression" dxfId="89" priority="89">
      <formula>VLOOKUP(DATE(Jaar,$B24,AJ$16),Feestdagen,1,FALSE)</formula>
    </cfRule>
  </conditionalFormatting>
  <conditionalFormatting sqref="AJ24">
    <cfRule type="expression" dxfId="88" priority="88">
      <formula>VLOOKUP(DATE(Jaar,$B24,AJ$16),Feestdagen,1,FALSE)</formula>
    </cfRule>
  </conditionalFormatting>
  <conditionalFormatting sqref="AJ26">
    <cfRule type="expression" dxfId="87" priority="87">
      <formula>VLOOKUP(DATE(Jaar,$B26,AJ$16),Feestdagen,1,FALSE)</formula>
    </cfRule>
  </conditionalFormatting>
  <conditionalFormatting sqref="AJ26">
    <cfRule type="expression" dxfId="86" priority="86">
      <formula>VLOOKUP(DATE(Jaar,$B26,AJ$16),Feestdagen,1,FALSE)</formula>
    </cfRule>
  </conditionalFormatting>
  <conditionalFormatting sqref="AJ26">
    <cfRule type="expression" dxfId="85" priority="85">
      <formula>VLOOKUP(DATE(Jaar,$B26,AJ$16),Feestdagen,1,FALSE)</formula>
    </cfRule>
  </conditionalFormatting>
  <conditionalFormatting sqref="AJ26">
    <cfRule type="expression" dxfId="84" priority="84">
      <formula>VLOOKUP(DATE(Jaar,$B26,AJ$16),Feestdagen,1,FALSE)</formula>
    </cfRule>
  </conditionalFormatting>
  <conditionalFormatting sqref="AJ26">
    <cfRule type="expression" dxfId="83" priority="83">
      <formula>VLOOKUP(DATE(Jaar,$B26,AJ$16),Feestdagen,1,FALSE)</formula>
    </cfRule>
  </conditionalFormatting>
  <conditionalFormatting sqref="AJ26">
    <cfRule type="expression" dxfId="82" priority="82">
      <formula>VLOOKUP(DATE(Jaar,$B26,AJ$16),Feestdagen,1,FALSE)</formula>
    </cfRule>
  </conditionalFormatting>
  <conditionalFormatting sqref="AJ28">
    <cfRule type="expression" dxfId="81" priority="81">
      <formula>VLOOKUP(DATE(Jaar,$B28,AJ$16),Feestdagen,1,FALSE)</formula>
    </cfRule>
  </conditionalFormatting>
  <conditionalFormatting sqref="AJ28">
    <cfRule type="expression" dxfId="80" priority="80">
      <formula>VLOOKUP(DATE(Jaar,$B28,AJ$16),Feestdagen,1,FALSE)</formula>
    </cfRule>
  </conditionalFormatting>
  <conditionalFormatting sqref="AJ28">
    <cfRule type="expression" dxfId="79" priority="79">
      <formula>VLOOKUP(DATE(Jaar,$B28,AJ$16),Feestdagen,1,FALSE)</formula>
    </cfRule>
  </conditionalFormatting>
  <conditionalFormatting sqref="AJ28">
    <cfRule type="expression" dxfId="78" priority="78">
      <formula>VLOOKUP(DATE(Jaar,$B28,AJ$16),Feestdagen,1,FALSE)</formula>
    </cfRule>
  </conditionalFormatting>
  <conditionalFormatting sqref="AJ28">
    <cfRule type="expression" dxfId="77" priority="77">
      <formula>VLOOKUP(DATE(Jaar,$B28,AJ$16),Feestdagen,1,FALSE)</formula>
    </cfRule>
  </conditionalFormatting>
  <conditionalFormatting sqref="AJ28">
    <cfRule type="expression" dxfId="76" priority="76">
      <formula>VLOOKUP(DATE(Jaar,$B28,AJ$16),Feestdagen,1,FALSE)</formula>
    </cfRule>
  </conditionalFormatting>
  <conditionalFormatting sqref="F20:AI28">
    <cfRule type="expression" dxfId="75" priority="75">
      <formula>(WEEKDAY(DATE(Jaar,$B20,F$16))=7)</formula>
    </cfRule>
  </conditionalFormatting>
  <conditionalFormatting sqref="F20:AI28">
    <cfRule type="expression" dxfId="74" priority="74">
      <formula>(WEEKDAY(DATE(Jaar,$B20,F$16))=1)</formula>
    </cfRule>
  </conditionalFormatting>
  <conditionalFormatting sqref="AH17:AJ17">
    <cfRule type="expression" dxfId="73" priority="73">
      <formula>(WEEKDAY(DATE(Jaar,$B17,AH$16))=7)</formula>
    </cfRule>
  </conditionalFormatting>
  <conditionalFormatting sqref="AH17:AJ17">
    <cfRule type="expression" dxfId="72" priority="72">
      <formula>(WEEKDAY(DATE(Jaar,$B17,AH$16))=1)</formula>
    </cfRule>
  </conditionalFormatting>
  <conditionalFormatting sqref="AH19:AJ19">
    <cfRule type="expression" dxfId="71" priority="71">
      <formula>(WEEKDAY(DATE(Jaar,$B19,AH$16))=7)</formula>
    </cfRule>
  </conditionalFormatting>
  <conditionalFormatting sqref="AH19:AJ19">
    <cfRule type="expression" dxfId="70" priority="70">
      <formula>(WEEKDAY(DATE(Jaar,$B19,AH$16))=1)</formula>
    </cfRule>
  </conditionalFormatting>
  <conditionalFormatting sqref="AH20:AI28">
    <cfRule type="expression" dxfId="69" priority="69">
      <formula>(WEEKDAY(DATE(Jaar,$B20,AH$16))=7)</formula>
    </cfRule>
  </conditionalFormatting>
  <conditionalFormatting sqref="AH20:AI28">
    <cfRule type="expression" dxfId="68" priority="68">
      <formula>(WEEKDAY(DATE(Jaar,$B20,AH$16))=1)</formula>
    </cfRule>
  </conditionalFormatting>
  <conditionalFormatting sqref="AJ21">
    <cfRule type="expression" dxfId="67" priority="67">
      <formula>(WEEKDAY(DATE(Jaar,$B21,AJ$16))=7)</formula>
    </cfRule>
  </conditionalFormatting>
  <conditionalFormatting sqref="AJ21">
    <cfRule type="expression" dxfId="66" priority="66">
      <formula>(WEEKDAY(DATE(Jaar,$B21,AJ$16))=1)</formula>
    </cfRule>
  </conditionalFormatting>
  <conditionalFormatting sqref="AJ23">
    <cfRule type="expression" dxfId="65" priority="65">
      <formula>(WEEKDAY(DATE(Jaar,$B23,AJ$16))=7)</formula>
    </cfRule>
  </conditionalFormatting>
  <conditionalFormatting sqref="AJ23">
    <cfRule type="expression" dxfId="64" priority="64">
      <formula>(WEEKDAY(DATE(Jaar,$B23,AJ$16))=1)</formula>
    </cfRule>
  </conditionalFormatting>
  <conditionalFormatting sqref="AJ24">
    <cfRule type="expression" dxfId="63" priority="63">
      <formula>(WEEKDAY(DATE(Jaar,$B24,AJ$16))=7)</formula>
    </cfRule>
  </conditionalFormatting>
  <conditionalFormatting sqref="AJ24">
    <cfRule type="expression" dxfId="62" priority="62">
      <formula>(WEEKDAY(DATE(Jaar,$B24,AJ$16))=1)</formula>
    </cfRule>
  </conditionalFormatting>
  <conditionalFormatting sqref="AJ26">
    <cfRule type="expression" dxfId="61" priority="61">
      <formula>(WEEKDAY(DATE(Jaar,$B26,AJ$16))=7)</formula>
    </cfRule>
  </conditionalFormatting>
  <conditionalFormatting sqref="AJ26">
    <cfRule type="expression" dxfId="60" priority="60">
      <formula>(WEEKDAY(DATE(Jaar,$B26,AJ$16))=1)</formula>
    </cfRule>
  </conditionalFormatting>
  <conditionalFormatting sqref="F17:AJ17">
    <cfRule type="expression" dxfId="59" priority="59">
      <formula>VLOOKUP(DATE(Jaar,$B17,F$16),Feestdagen,1,FALSE)</formula>
    </cfRule>
  </conditionalFormatting>
  <conditionalFormatting sqref="F17:AJ17">
    <cfRule type="expression" dxfId="58" priority="58">
      <formula>VLOOKUP(DATE(Jaar,$B17,F$16),Feestdagen,1,FALSE)</formula>
    </cfRule>
  </conditionalFormatting>
  <conditionalFormatting sqref="AH20:AI20">
    <cfRule type="expression" dxfId="57" priority="57">
      <formula>(WEEKDAY(DATE(Jaar,$B20,AH$16))=7)</formula>
    </cfRule>
  </conditionalFormatting>
  <conditionalFormatting sqref="AH20:AI20">
    <cfRule type="expression" dxfId="56" priority="56">
      <formula>(WEEKDAY(DATE(Jaar,$B20,AH$16))=1)</formula>
    </cfRule>
  </conditionalFormatting>
  <conditionalFormatting sqref="AH20:AI20">
    <cfRule type="expression" dxfId="55" priority="55">
      <formula>VLOOKUP(DATE(Jaar,$B20,AH$16),Feestdagen,1,FALSE)</formula>
    </cfRule>
  </conditionalFormatting>
  <conditionalFormatting sqref="AH17:AJ17">
    <cfRule type="expression" dxfId="54" priority="54">
      <formula>(WEEKDAY(DATE(Jaar,$B17,AH$16))=7)</formula>
    </cfRule>
  </conditionalFormatting>
  <conditionalFormatting sqref="AH17:AJ17">
    <cfRule type="expression" dxfId="53" priority="53">
      <formula>(WEEKDAY(DATE(Jaar,$B17,AH$16))=1)</formula>
    </cfRule>
  </conditionalFormatting>
  <conditionalFormatting sqref="AH17:AJ17">
    <cfRule type="expression" dxfId="52" priority="52">
      <formula>VLOOKUP(DATE(Jaar,$B17,AH$16),Feestdagen,1,FALSE)</formula>
    </cfRule>
  </conditionalFormatting>
  <conditionalFormatting sqref="AH19:AJ19">
    <cfRule type="expression" dxfId="51" priority="51">
      <formula>(WEEKDAY(DATE(Jaar,$B19,AH$16))=7)</formula>
    </cfRule>
  </conditionalFormatting>
  <conditionalFormatting sqref="AH19:AJ19">
    <cfRule type="expression" dxfId="50" priority="50">
      <formula>(WEEKDAY(DATE(Jaar,$B19,AH$16))=1)</formula>
    </cfRule>
  </conditionalFormatting>
  <conditionalFormatting sqref="AH19:AJ19">
    <cfRule type="expression" dxfId="49" priority="49">
      <formula>VLOOKUP(DATE(Jaar,$B19,AH$16),Feestdagen,1,FALSE)</formula>
    </cfRule>
  </conditionalFormatting>
  <conditionalFormatting sqref="AH21:AJ21">
    <cfRule type="expression" dxfId="48" priority="48">
      <formula>(WEEKDAY(DATE(Jaar,$B21,AH$16))=7)</formula>
    </cfRule>
  </conditionalFormatting>
  <conditionalFormatting sqref="AH21:AJ21">
    <cfRule type="expression" dxfId="47" priority="47">
      <formula>(WEEKDAY(DATE(Jaar,$B21,AH$16))=1)</formula>
    </cfRule>
  </conditionalFormatting>
  <conditionalFormatting sqref="AH21:AJ21">
    <cfRule type="expression" dxfId="46" priority="46">
      <formula>VLOOKUP(DATE(Jaar,$B21,AH$16),Feestdagen,1,FALSE)</formula>
    </cfRule>
  </conditionalFormatting>
  <conditionalFormatting sqref="AH22:AI28">
    <cfRule type="expression" dxfId="45" priority="45">
      <formula>(WEEKDAY(DATE(Jaar,$B22,AH$16))=7)</formula>
    </cfRule>
  </conditionalFormatting>
  <conditionalFormatting sqref="AH22:AI28">
    <cfRule type="expression" dxfId="44" priority="44">
      <formula>(WEEKDAY(DATE(Jaar,$B22,AH$16))=1)</formula>
    </cfRule>
  </conditionalFormatting>
  <conditionalFormatting sqref="AH22:AI28">
    <cfRule type="expression" dxfId="43" priority="43">
      <formula>VLOOKUP(DATE(Jaar,$B22,AH$16),Feestdagen,1,FALSE)</formula>
    </cfRule>
  </conditionalFormatting>
  <conditionalFormatting sqref="AJ23">
    <cfRule type="expression" dxfId="42" priority="42">
      <formula>(WEEKDAY(DATE(Jaar,$B23,AJ$16))=7)</formula>
    </cfRule>
  </conditionalFormatting>
  <conditionalFormatting sqref="AJ23">
    <cfRule type="expression" dxfId="41" priority="41">
      <formula>(WEEKDAY(DATE(Jaar,$B23,AJ$16))=1)</formula>
    </cfRule>
  </conditionalFormatting>
  <conditionalFormatting sqref="AJ23">
    <cfRule type="expression" dxfId="40" priority="40">
      <formula>VLOOKUP(DATE(Jaar,$B23,AJ$16),Feestdagen,1,FALSE)</formula>
    </cfRule>
  </conditionalFormatting>
  <conditionalFormatting sqref="AJ24">
    <cfRule type="expression" dxfId="39" priority="39">
      <formula>(WEEKDAY(DATE(Jaar,$B24,AJ$16))=7)</formula>
    </cfRule>
  </conditionalFormatting>
  <conditionalFormatting sqref="AJ24">
    <cfRule type="expression" dxfId="38" priority="38">
      <formula>(WEEKDAY(DATE(Jaar,$B24,AJ$16))=1)</formula>
    </cfRule>
  </conditionalFormatting>
  <conditionalFormatting sqref="AJ24">
    <cfRule type="expression" dxfId="37" priority="37">
      <formula>VLOOKUP(DATE(Jaar,$B24,AJ$16),Feestdagen,1,FALSE)</formula>
    </cfRule>
  </conditionalFormatting>
  <conditionalFormatting sqref="AJ26">
    <cfRule type="expression" dxfId="36" priority="36">
      <formula>(WEEKDAY(DATE(Jaar,$B26,AJ$16))=7)</formula>
    </cfRule>
  </conditionalFormatting>
  <conditionalFormatting sqref="AJ26">
    <cfRule type="expression" dxfId="35" priority="35">
      <formula>(WEEKDAY(DATE(Jaar,$B26,AJ$16))=1)</formula>
    </cfRule>
  </conditionalFormatting>
  <conditionalFormatting sqref="AJ26">
    <cfRule type="expression" dxfId="34" priority="34">
      <formula>VLOOKUP(DATE(Jaar,$B26,AJ$16),Feestdagen,1,FALSE)</formula>
    </cfRule>
  </conditionalFormatting>
  <conditionalFormatting sqref="AJ28">
    <cfRule type="expression" dxfId="33" priority="33">
      <formula>(WEEKDAY(DATE(Jaar,$B28,AJ$16))=7)</formula>
    </cfRule>
  </conditionalFormatting>
  <conditionalFormatting sqref="AJ28">
    <cfRule type="expression" dxfId="32" priority="32">
      <formula>(WEEKDAY(DATE(Jaar,$B28,AJ$16))=1)</formula>
    </cfRule>
  </conditionalFormatting>
  <conditionalFormatting sqref="AJ28">
    <cfRule type="expression" dxfId="31" priority="31">
      <formula>VLOOKUP(DATE(Jaar,$B28,AJ$16),Feestdagen,1,FALSE)</formula>
    </cfRule>
  </conditionalFormatting>
  <conditionalFormatting sqref="AH18">
    <cfRule type="expression" dxfId="30" priority="28">
      <formula>(WEEKDAY(DATE(Jaar,$B18,AH$16))=1)</formula>
    </cfRule>
  </conditionalFormatting>
  <conditionalFormatting sqref="AH18">
    <cfRule type="expression" dxfId="29" priority="27">
      <formula>VLOOKUP(DATE(Jaar,$B18,AH$16),Feestdagen,1,FALSE)</formula>
    </cfRule>
  </conditionalFormatting>
  <conditionalFormatting sqref="J17">
    <cfRule type="expression" dxfId="28" priority="26">
      <formula>VLOOKUP(DATE(Jaar,$B17,J$16),Feestdagen,1,FALSE)</formula>
    </cfRule>
  </conditionalFormatting>
  <conditionalFormatting sqref="K17">
    <cfRule type="expression" dxfId="27" priority="25">
      <formula>VLOOKUP(DATE(Jaar,$B17,K$16),Feestdagen,1,FALSE)</formula>
    </cfRule>
  </conditionalFormatting>
  <conditionalFormatting sqref="L17:AJ17">
    <cfRule type="expression" dxfId="26" priority="24">
      <formula>VLOOKUP(DATE(Jaar,$B17,L$16),Feestdagen,1,FALSE)</formula>
    </cfRule>
  </conditionalFormatting>
  <conditionalFormatting sqref="F17">
    <cfRule type="expression" dxfId="25" priority="23">
      <formula>VLOOKUP(DATE(Jaar,$B17,F$16),Feestdagen,1,FALSE)</formula>
    </cfRule>
  </conditionalFormatting>
  <conditionalFormatting sqref="F18:AG18">
    <cfRule type="expression" dxfId="24" priority="22">
      <formula>VLOOKUP(DATE(Jaar,$B18,F$16),Feestdagen,1,FALSE)</formula>
    </cfRule>
  </conditionalFormatting>
  <conditionalFormatting sqref="F19:AJ19">
    <cfRule type="expression" dxfId="23" priority="21">
      <formula>VLOOKUP(DATE(Jaar,$B19,F$16),Feestdagen,1,FALSE)</formula>
    </cfRule>
  </conditionalFormatting>
  <conditionalFormatting sqref="F18:AG28">
    <cfRule type="expression" dxfId="22" priority="20">
      <formula>VLOOKUP(DATE(Jaar,$B18,F$16),Feestdagen,1,FALSE)</formula>
    </cfRule>
  </conditionalFormatting>
  <conditionalFormatting sqref="AH19:AI28">
    <cfRule type="expression" dxfId="21" priority="19">
      <formula>VLOOKUP(DATE(Jaar,$B19,AH$16),Feestdagen,1,FALSE)</formula>
    </cfRule>
  </conditionalFormatting>
  <conditionalFormatting sqref="AJ28">
    <cfRule type="expression" dxfId="20" priority="18">
      <formula>VLOOKUP(DATE(Jaar,$B28,AJ$16),Feestdagen,1,FALSE)</formula>
    </cfRule>
  </conditionalFormatting>
  <conditionalFormatting sqref="AJ26">
    <cfRule type="expression" dxfId="19" priority="17">
      <formula>VLOOKUP(DATE(Jaar,$B26,AJ$16),Feestdagen,1,FALSE)</formula>
    </cfRule>
  </conditionalFormatting>
  <conditionalFormatting sqref="AJ24">
    <cfRule type="expression" dxfId="18" priority="16">
      <formula>VLOOKUP(DATE(Jaar,$B24,AJ$16),Feestdagen,1,FALSE)</formula>
    </cfRule>
  </conditionalFormatting>
  <conditionalFormatting sqref="AJ23">
    <cfRule type="expression" dxfId="17" priority="15">
      <formula>VLOOKUP(DATE(Jaar,$B23,AJ$16),Feestdagen,1,FALSE)</formula>
    </cfRule>
  </conditionalFormatting>
  <conditionalFormatting sqref="AJ21">
    <cfRule type="expression" dxfId="16" priority="14">
      <formula>VLOOKUP(DATE(Jaar,$B21,AJ$16),Feestdagen,1,FALSE)</formula>
    </cfRule>
  </conditionalFormatting>
  <conditionalFormatting sqref="F18:AG28">
    <cfRule type="expression" dxfId="15" priority="13">
      <formula>VLOOKUP(DATE(Jaar,$B18,F$16),Feestdagen,1,FALSE)</formula>
    </cfRule>
  </conditionalFormatting>
  <conditionalFormatting sqref="AH19:AI28">
    <cfRule type="expression" dxfId="14" priority="12">
      <formula>VLOOKUP(DATE(Jaar,$B19,AH$16),Feestdagen,1,FALSE)</formula>
    </cfRule>
  </conditionalFormatting>
  <conditionalFormatting sqref="AJ28">
    <cfRule type="expression" dxfId="13" priority="11">
      <formula>VLOOKUP(DATE(Jaar,$B28,AJ$16),Feestdagen,1,FALSE)</formula>
    </cfRule>
  </conditionalFormatting>
  <conditionalFormatting sqref="AJ26">
    <cfRule type="expression" dxfId="12" priority="10">
      <formula>VLOOKUP(DATE(Jaar,$B26,AJ$16),Feestdagen,1,FALSE)</formula>
    </cfRule>
  </conditionalFormatting>
  <conditionalFormatting sqref="AJ24">
    <cfRule type="expression" dxfId="11" priority="9">
      <formula>VLOOKUP(DATE(Jaar,$B24,AJ$16),Feestdagen,1,FALSE)</formula>
    </cfRule>
  </conditionalFormatting>
  <conditionalFormatting sqref="AJ23">
    <cfRule type="expression" dxfId="10" priority="8">
      <formula>VLOOKUP(DATE(Jaar,$B23,AJ$16),Feestdagen,1,FALSE)</formula>
    </cfRule>
  </conditionalFormatting>
  <conditionalFormatting sqref="AJ21">
    <cfRule type="expression" dxfId="9" priority="7">
      <formula>VLOOKUP(DATE(Jaar,$B21,AJ$16),Feestdagen,1,FALSE)</formula>
    </cfRule>
  </conditionalFormatting>
  <conditionalFormatting sqref="AJ19">
    <cfRule type="expression" dxfId="8" priority="6">
      <formula>VLOOKUP(DATE(Jaar,$B19,AJ$16),Feestdagen,1,FALSE)</formula>
    </cfRule>
  </conditionalFormatting>
  <conditionalFormatting sqref="AI19">
    <cfRule type="expression" dxfId="7" priority="5">
      <formula>VLOOKUP(DATE(Jaar,$B19,AI$16),Feestdagen,1,FALSE)</formula>
    </cfRule>
  </conditionalFormatting>
  <dataValidations count="1">
    <dataValidation type="list" allowBlank="1" showInputMessage="1" showErrorMessage="1" sqref="V10:Y10">
      <formula1>JaNee</formula1>
    </dataValidation>
  </dataValidations>
  <pageMargins left="0.39370078740157483" right="0.39370078740157483" top="0.35433070866141736" bottom="0.35433070866141736" header="0.11811023622047245" footer="0.11811023622047245"/>
  <pageSetup paperSize="9" scale="74" orientation="landscape" r:id="rId1"/>
  <headerFooter>
    <oddFooter>&amp;L&amp;"Verdana,Standaard"&amp;8&amp;F&amp;C&amp;"Verdana,Standaard"&amp;8&amp;D &amp;T&amp;R&amp;"Verdana,Standaard"&amp;8&amp;P | &amp;N</oddFooter>
  </headerFooter>
  <ignoredErrors>
    <ignoredError sqref="AH1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8"/>
  <sheetViews>
    <sheetView showGridLines="0" workbookViewId="0">
      <selection activeCell="B4" sqref="B4"/>
    </sheetView>
  </sheetViews>
  <sheetFormatPr defaultColWidth="0" defaultRowHeight="12.75" customHeight="1" x14ac:dyDescent="0.15"/>
  <cols>
    <col min="1" max="1" width="1.5703125" style="13" customWidth="1"/>
    <col min="2" max="16" width="8.42578125" style="13" customWidth="1"/>
    <col min="17" max="18" width="1.5703125" style="13" customWidth="1"/>
    <col min="19" max="19" width="9.140625" style="13" hidden="1" customWidth="1"/>
    <col min="20" max="23" width="0" style="13" hidden="1" customWidth="1"/>
    <col min="24" max="16384" width="9.140625" style="13" hidden="1"/>
  </cols>
  <sheetData>
    <row r="1" spans="1:17" ht="12.75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4.6" x14ac:dyDescent="0.4">
      <c r="B2" s="10" t="s">
        <v>13</v>
      </c>
    </row>
    <row r="3" spans="1:17" ht="19.5" customHeight="1" x14ac:dyDescent="0.25">
      <c r="B3" s="32" t="str">
        <f>Bedrijfsnaam</f>
        <v>Bedrijfsnaam</v>
      </c>
    </row>
    <row r="4" spans="1:17" ht="10.15" x14ac:dyDescent="0.2"/>
    <row r="5" spans="1:17" ht="12.75" customHeight="1" x14ac:dyDescent="0.2">
      <c r="B5" s="50" t="s">
        <v>14</v>
      </c>
      <c r="L5" s="50" t="s">
        <v>15</v>
      </c>
    </row>
    <row r="6" spans="1:17" ht="12.75" customHeight="1" x14ac:dyDescent="0.2">
      <c r="B6" s="131" t="s">
        <v>7</v>
      </c>
      <c r="C6" s="132"/>
      <c r="D6" s="133" t="s">
        <v>8</v>
      </c>
      <c r="E6" s="132"/>
      <c r="F6" s="134" t="s">
        <v>16</v>
      </c>
      <c r="G6" s="135" t="s">
        <v>17</v>
      </c>
      <c r="H6" s="135" t="s">
        <v>18</v>
      </c>
      <c r="I6" s="136"/>
      <c r="L6" s="131" t="s">
        <v>8</v>
      </c>
      <c r="M6" s="137"/>
      <c r="N6" s="135" t="s">
        <v>17</v>
      </c>
      <c r="O6" s="135" t="s">
        <v>18</v>
      </c>
      <c r="P6" s="136"/>
    </row>
    <row r="7" spans="1:17" ht="12.75" customHeight="1" x14ac:dyDescent="0.2">
      <c r="B7" s="58" t="str">
        <f>IF(Instellingen!B31="","",Instellingen!B31)</f>
        <v>Voorbereiden</v>
      </c>
      <c r="C7" s="54"/>
      <c r="D7" s="53" t="str">
        <f t="shared" ref="D7:D36" si="0">IF(ISERROR(VLOOKUP(B7,UrenTabel,3,FALSE)),"",VLOOKUP(B7,UrenTabel,3,FALSE))</f>
        <v>Direct</v>
      </c>
      <c r="E7" s="54"/>
      <c r="F7" s="23" t="str">
        <f t="shared" ref="F7:F36" si="1">IF(ISERROR(VLOOKUP(B7,UrenTabel,2,FALSE)),"",VLOOKUP(B7,UrenTabel,2,FALSE))</f>
        <v>Ja</v>
      </c>
      <c r="G7" s="24">
        <f t="shared" ref="G7:G35" si="2">IF(B7="","",SUMIF(UrenCategorie,B7,UrenAantal))</f>
        <v>0</v>
      </c>
      <c r="H7" s="25">
        <f t="shared" ref="H7:H37" si="3">IF(ISERROR(+G7/$G$37),0,+G7/$G$37)</f>
        <v>0</v>
      </c>
      <c r="I7" s="25">
        <f>H7</f>
        <v>0</v>
      </c>
      <c r="L7" s="58" t="str">
        <f>IF(Instellingen!B21="","",Instellingen!B21)</f>
        <v>Direct</v>
      </c>
      <c r="M7" s="63"/>
      <c r="N7" s="24">
        <f t="shared" ref="N7:N13" si="4">IF(L7="","",SUMIF(UrenAard2,L7,UrenAantal))</f>
        <v>0</v>
      </c>
      <c r="O7" s="25">
        <f t="shared" ref="O7:O15" si="5">IF(ISERROR(+N7/$N$15),0,+N7/$N$15)</f>
        <v>0</v>
      </c>
      <c r="P7" s="25">
        <f>O7</f>
        <v>0</v>
      </c>
    </row>
    <row r="8" spans="1:17" ht="12.75" customHeight="1" x14ac:dyDescent="0.15">
      <c r="B8" s="59" t="str">
        <f>IF(Instellingen!B32="","",Instellingen!B32)</f>
        <v>Uitvoeren</v>
      </c>
      <c r="C8" s="56"/>
      <c r="D8" s="55" t="str">
        <f t="shared" si="0"/>
        <v>Direct</v>
      </c>
      <c r="E8" s="56"/>
      <c r="F8" s="15" t="str">
        <f t="shared" si="1"/>
        <v>Ja</v>
      </c>
      <c r="G8" s="22">
        <f t="shared" si="2"/>
        <v>0</v>
      </c>
      <c r="H8" s="26">
        <f t="shared" si="3"/>
        <v>0</v>
      </c>
      <c r="I8" s="26">
        <f t="shared" ref="I8:I36" si="6">H8</f>
        <v>0</v>
      </c>
      <c r="L8" s="59" t="str">
        <f>IF(Instellingen!B22="","",Instellingen!B22)</f>
        <v>Administratie</v>
      </c>
      <c r="M8" s="64"/>
      <c r="N8" s="22">
        <f t="shared" si="4"/>
        <v>0</v>
      </c>
      <c r="O8" s="26">
        <f t="shared" si="5"/>
        <v>0</v>
      </c>
      <c r="P8" s="26">
        <f t="shared" ref="P8:P14" si="7">O8</f>
        <v>0</v>
      </c>
    </row>
    <row r="9" spans="1:17" ht="12.75" customHeight="1" x14ac:dyDescent="0.15">
      <c r="B9" s="58" t="str">
        <f>IF(Instellingen!B33="","",Instellingen!B33)</f>
        <v>Overleggen met klant</v>
      </c>
      <c r="C9" s="54"/>
      <c r="D9" s="53" t="str">
        <f t="shared" si="0"/>
        <v>Direct</v>
      </c>
      <c r="E9" s="54"/>
      <c r="F9" s="23" t="str">
        <f t="shared" si="1"/>
        <v>Ja</v>
      </c>
      <c r="G9" s="24">
        <f t="shared" si="2"/>
        <v>0</v>
      </c>
      <c r="H9" s="25">
        <f t="shared" si="3"/>
        <v>0</v>
      </c>
      <c r="I9" s="25">
        <f t="shared" si="6"/>
        <v>0</v>
      </c>
      <c r="L9" s="58" t="str">
        <f>IF(Instellingen!B23="","",Instellingen!B23)</f>
        <v>Acquisitie</v>
      </c>
      <c r="M9" s="63"/>
      <c r="N9" s="24">
        <f t="shared" si="4"/>
        <v>0</v>
      </c>
      <c r="O9" s="25">
        <f t="shared" si="5"/>
        <v>0</v>
      </c>
      <c r="P9" s="25">
        <f t="shared" si="7"/>
        <v>0</v>
      </c>
    </row>
    <row r="10" spans="1:17" ht="12.75" customHeight="1" x14ac:dyDescent="0.15">
      <c r="B10" s="59" t="str">
        <f>IF(Instellingen!B34="","",Instellingen!B34)</f>
        <v>Verslagleggen</v>
      </c>
      <c r="C10" s="56"/>
      <c r="D10" s="55" t="str">
        <f t="shared" si="0"/>
        <v>Direct</v>
      </c>
      <c r="E10" s="56"/>
      <c r="F10" s="15" t="str">
        <f t="shared" si="1"/>
        <v>Ja</v>
      </c>
      <c r="G10" s="22">
        <f t="shared" si="2"/>
        <v>0</v>
      </c>
      <c r="H10" s="26">
        <f t="shared" si="3"/>
        <v>0</v>
      </c>
      <c r="I10" s="26">
        <f t="shared" si="6"/>
        <v>0</v>
      </c>
      <c r="L10" s="59" t="str">
        <f>IF(Instellingen!B24="","",Instellingen!B24)</f>
        <v>Scholing</v>
      </c>
      <c r="M10" s="64"/>
      <c r="N10" s="22">
        <f t="shared" si="4"/>
        <v>0</v>
      </c>
      <c r="O10" s="26">
        <f t="shared" si="5"/>
        <v>0</v>
      </c>
      <c r="P10" s="26">
        <f t="shared" si="7"/>
        <v>0</v>
      </c>
    </row>
    <row r="11" spans="1:17" ht="12.75" customHeight="1" x14ac:dyDescent="0.15">
      <c r="B11" s="58" t="str">
        <f>IF(Instellingen!B35="","",Instellingen!B35)</f>
        <v>Reizen</v>
      </c>
      <c r="C11" s="54"/>
      <c r="D11" s="53" t="str">
        <f t="shared" si="0"/>
        <v>Direct</v>
      </c>
      <c r="E11" s="54"/>
      <c r="F11" s="23" t="str">
        <f t="shared" si="1"/>
        <v>Ja</v>
      </c>
      <c r="G11" s="24">
        <f t="shared" si="2"/>
        <v>0</v>
      </c>
      <c r="H11" s="25">
        <f t="shared" si="3"/>
        <v>0</v>
      </c>
      <c r="I11" s="25">
        <f t="shared" si="6"/>
        <v>0</v>
      </c>
      <c r="L11" s="58" t="str">
        <f>IF(Instellingen!B25="","",Instellingen!B25)</f>
        <v>Werkruimte</v>
      </c>
      <c r="M11" s="63"/>
      <c r="N11" s="24">
        <f t="shared" si="4"/>
        <v>0</v>
      </c>
      <c r="O11" s="25">
        <f t="shared" si="5"/>
        <v>0</v>
      </c>
      <c r="P11" s="25">
        <f t="shared" si="7"/>
        <v>0</v>
      </c>
    </row>
    <row r="12" spans="1:17" ht="12.75" customHeight="1" x14ac:dyDescent="0.15">
      <c r="B12" s="59" t="str">
        <f>IF(Instellingen!B36="","",Instellingen!B36)</f>
        <v>Boekhouden</v>
      </c>
      <c r="C12" s="56"/>
      <c r="D12" s="55" t="str">
        <f t="shared" si="0"/>
        <v>Administratie</v>
      </c>
      <c r="E12" s="56"/>
      <c r="F12" s="15" t="str">
        <f t="shared" si="1"/>
        <v>Ja</v>
      </c>
      <c r="G12" s="22">
        <f t="shared" si="2"/>
        <v>0</v>
      </c>
      <c r="H12" s="26">
        <f t="shared" si="3"/>
        <v>0</v>
      </c>
      <c r="I12" s="26">
        <f t="shared" si="6"/>
        <v>0</v>
      </c>
      <c r="L12" s="59" t="str">
        <f>IF(Instellingen!B26="","",Instellingen!B26)</f>
        <v>Overig</v>
      </c>
      <c r="M12" s="64"/>
      <c r="N12" s="22">
        <f t="shared" si="4"/>
        <v>0</v>
      </c>
      <c r="O12" s="26">
        <f t="shared" si="5"/>
        <v>0</v>
      </c>
      <c r="P12" s="26">
        <f t="shared" si="7"/>
        <v>0</v>
      </c>
    </row>
    <row r="13" spans="1:17" ht="12.75" customHeight="1" x14ac:dyDescent="0.15">
      <c r="B13" s="58" t="str">
        <f>IF(Instellingen!B37="","",Instellingen!B37)</f>
        <v>Factureren</v>
      </c>
      <c r="C13" s="54"/>
      <c r="D13" s="53" t="str">
        <f t="shared" si="0"/>
        <v>Administratie</v>
      </c>
      <c r="E13" s="54"/>
      <c r="F13" s="23" t="str">
        <f t="shared" si="1"/>
        <v>Ja</v>
      </c>
      <c r="G13" s="24">
        <f t="shared" si="2"/>
        <v>0</v>
      </c>
      <c r="H13" s="25">
        <f t="shared" si="3"/>
        <v>0</v>
      </c>
      <c r="I13" s="25">
        <f t="shared" si="6"/>
        <v>0</v>
      </c>
      <c r="L13" s="58" t="str">
        <f>IF(Instellingen!B27="","",Instellingen!B27)</f>
        <v/>
      </c>
      <c r="M13" s="63"/>
      <c r="N13" s="24" t="str">
        <f t="shared" si="4"/>
        <v/>
      </c>
      <c r="O13" s="25">
        <f t="shared" si="5"/>
        <v>0</v>
      </c>
      <c r="P13" s="25">
        <f t="shared" si="7"/>
        <v>0</v>
      </c>
    </row>
    <row r="14" spans="1:17" ht="12.75" customHeight="1" x14ac:dyDescent="0.15">
      <c r="B14" s="59" t="str">
        <f>IF(Instellingen!B38="","",Instellingen!B38)</f>
        <v>Betalen</v>
      </c>
      <c r="C14" s="56"/>
      <c r="D14" s="55" t="str">
        <f t="shared" si="0"/>
        <v>Administratie</v>
      </c>
      <c r="E14" s="56"/>
      <c r="F14" s="15" t="str">
        <f t="shared" si="1"/>
        <v>Ja</v>
      </c>
      <c r="G14" s="22">
        <f t="shared" si="2"/>
        <v>0</v>
      </c>
      <c r="H14" s="26">
        <f t="shared" si="3"/>
        <v>0</v>
      </c>
      <c r="I14" s="26">
        <f t="shared" si="6"/>
        <v>0</v>
      </c>
      <c r="L14" s="59" t="str">
        <f>IF(Instellingen!B28="","",Instellingen!B28)</f>
        <v/>
      </c>
      <c r="M14" s="64"/>
      <c r="N14" s="22">
        <f>SUMIF(UrenAard2,L14,UrenAantal)</f>
        <v>0</v>
      </c>
      <c r="O14" s="26">
        <f t="shared" si="5"/>
        <v>0</v>
      </c>
      <c r="P14" s="26">
        <f t="shared" si="7"/>
        <v>0</v>
      </c>
    </row>
    <row r="15" spans="1:17" ht="12.75" customHeight="1" x14ac:dyDescent="0.15">
      <c r="B15" s="58" t="str">
        <f>IF(Instellingen!B39="","",Instellingen!B39)</f>
        <v>Post</v>
      </c>
      <c r="C15" s="54"/>
      <c r="D15" s="53" t="str">
        <f t="shared" si="0"/>
        <v>Administratie</v>
      </c>
      <c r="E15" s="54"/>
      <c r="F15" s="23" t="str">
        <f t="shared" si="1"/>
        <v>Ja</v>
      </c>
      <c r="G15" s="24">
        <f t="shared" si="2"/>
        <v>0</v>
      </c>
      <c r="H15" s="25">
        <f t="shared" si="3"/>
        <v>0</v>
      </c>
      <c r="I15" s="25">
        <f t="shared" si="6"/>
        <v>0</v>
      </c>
      <c r="L15" s="60" t="s">
        <v>19</v>
      </c>
      <c r="M15" s="65"/>
      <c r="N15" s="27">
        <f>SUM(N7:N14)</f>
        <v>0</v>
      </c>
      <c r="O15" s="28">
        <f t="shared" si="5"/>
        <v>0</v>
      </c>
      <c r="P15" s="29"/>
    </row>
    <row r="16" spans="1:17" ht="12.75" customHeight="1" x14ac:dyDescent="0.15">
      <c r="B16" s="59" t="str">
        <f>IF(Instellingen!B40="","",Instellingen!B40)</f>
        <v>Archiveren</v>
      </c>
      <c r="C16" s="56"/>
      <c r="D16" s="55" t="str">
        <f t="shared" si="0"/>
        <v>Administratie</v>
      </c>
      <c r="E16" s="56"/>
      <c r="F16" s="15" t="str">
        <f t="shared" si="1"/>
        <v>Ja</v>
      </c>
      <c r="G16" s="22">
        <f t="shared" si="2"/>
        <v>0</v>
      </c>
      <c r="H16" s="26">
        <f t="shared" si="3"/>
        <v>0</v>
      </c>
      <c r="I16" s="26">
        <f t="shared" si="6"/>
        <v>0</v>
      </c>
    </row>
    <row r="17" spans="2:16" ht="12.75" customHeight="1" x14ac:dyDescent="0.15">
      <c r="B17" s="58" t="str">
        <f>IF(Instellingen!B41="","",Instellingen!B41)</f>
        <v>Adverteren</v>
      </c>
      <c r="C17" s="54"/>
      <c r="D17" s="53" t="str">
        <f t="shared" si="0"/>
        <v>Acquisitie</v>
      </c>
      <c r="E17" s="54"/>
      <c r="F17" s="23" t="str">
        <f t="shared" si="1"/>
        <v>Ja</v>
      </c>
      <c r="G17" s="24">
        <f t="shared" si="2"/>
        <v>0</v>
      </c>
      <c r="H17" s="25">
        <f t="shared" si="3"/>
        <v>0</v>
      </c>
      <c r="I17" s="25">
        <f t="shared" si="6"/>
        <v>0</v>
      </c>
    </row>
    <row r="18" spans="2:16" ht="12.75" customHeight="1" x14ac:dyDescent="0.2">
      <c r="B18" s="59" t="str">
        <f>IF(Instellingen!B42="","",Instellingen!B42)</f>
        <v>Netwerken</v>
      </c>
      <c r="C18" s="56"/>
      <c r="D18" s="55" t="str">
        <f t="shared" si="0"/>
        <v>Acquisitie</v>
      </c>
      <c r="E18" s="56"/>
      <c r="F18" s="15" t="str">
        <f t="shared" si="1"/>
        <v>Ja</v>
      </c>
      <c r="G18" s="22">
        <f t="shared" si="2"/>
        <v>0</v>
      </c>
      <c r="H18" s="26">
        <f t="shared" si="3"/>
        <v>0</v>
      </c>
      <c r="I18" s="26">
        <f t="shared" si="6"/>
        <v>0</v>
      </c>
      <c r="L18" s="50" t="s">
        <v>20</v>
      </c>
    </row>
    <row r="19" spans="2:16" ht="12.75" customHeight="1" x14ac:dyDescent="0.15">
      <c r="B19" s="58" t="str">
        <f>IF(Instellingen!B43="","",Instellingen!B43)</f>
        <v>Bellen</v>
      </c>
      <c r="C19" s="54"/>
      <c r="D19" s="53" t="str">
        <f t="shared" si="0"/>
        <v>Acquisitie</v>
      </c>
      <c r="E19" s="54"/>
      <c r="F19" s="23" t="str">
        <f t="shared" si="1"/>
        <v>Ja</v>
      </c>
      <c r="G19" s="24">
        <f t="shared" si="2"/>
        <v>0</v>
      </c>
      <c r="H19" s="25">
        <f t="shared" si="3"/>
        <v>0</v>
      </c>
      <c r="I19" s="25">
        <f t="shared" si="6"/>
        <v>0</v>
      </c>
      <c r="L19" s="131" t="s">
        <v>16</v>
      </c>
      <c r="M19" s="138"/>
      <c r="N19" s="135" t="s">
        <v>17</v>
      </c>
      <c r="O19" s="135" t="s">
        <v>18</v>
      </c>
      <c r="P19" s="136"/>
    </row>
    <row r="20" spans="2:16" ht="12.75" customHeight="1" x14ac:dyDescent="0.15">
      <c r="B20" s="59" t="str">
        <f>IF(Instellingen!B44="","",Instellingen!B44)</f>
        <v>Mailen</v>
      </c>
      <c r="C20" s="56"/>
      <c r="D20" s="55" t="str">
        <f t="shared" si="0"/>
        <v>Acquisitie</v>
      </c>
      <c r="E20" s="56"/>
      <c r="F20" s="15" t="str">
        <f t="shared" si="1"/>
        <v>Ja</v>
      </c>
      <c r="G20" s="22">
        <f t="shared" si="2"/>
        <v>0</v>
      </c>
      <c r="H20" s="26">
        <f t="shared" si="3"/>
        <v>0</v>
      </c>
      <c r="I20" s="26">
        <f t="shared" si="6"/>
        <v>0</v>
      </c>
      <c r="L20" s="58" t="s">
        <v>21</v>
      </c>
      <c r="M20" s="61"/>
      <c r="N20" s="117">
        <f>SUMIF(UrenCriterium2,L20,UrenAantal)</f>
        <v>0</v>
      </c>
      <c r="O20" s="25">
        <f>IF(ISERROR(+N20/$N$23),0,+N20/$N$23)</f>
        <v>0</v>
      </c>
      <c r="P20" s="25">
        <f>O20</f>
        <v>0</v>
      </c>
    </row>
    <row r="21" spans="2:16" ht="12.75" customHeight="1" x14ac:dyDescent="0.15">
      <c r="B21" s="58" t="str">
        <f>IF(Instellingen!B45="","",Instellingen!B45)</f>
        <v>Maken promotiemateriaal</v>
      </c>
      <c r="C21" s="54"/>
      <c r="D21" s="53" t="str">
        <f t="shared" si="0"/>
        <v>Acquisitie</v>
      </c>
      <c r="E21" s="54"/>
      <c r="F21" s="23" t="str">
        <f t="shared" si="1"/>
        <v>Ja</v>
      </c>
      <c r="G21" s="24">
        <f t="shared" si="2"/>
        <v>0</v>
      </c>
      <c r="H21" s="25">
        <f t="shared" si="3"/>
        <v>0</v>
      </c>
      <c r="I21" s="25">
        <f t="shared" si="6"/>
        <v>0</v>
      </c>
      <c r="L21" s="59" t="s">
        <v>22</v>
      </c>
      <c r="M21" s="62"/>
      <c r="N21" s="115">
        <f>SUMIF(UrenCriterium2,L21,UrenAantal)</f>
        <v>0</v>
      </c>
      <c r="O21" s="26">
        <f>IF(ISERROR(+N21/$N$23),0,+N21/$N$23)</f>
        <v>0</v>
      </c>
      <c r="P21" s="26">
        <f t="shared" ref="P21:P22" si="8">O21</f>
        <v>0</v>
      </c>
    </row>
    <row r="22" spans="2:16" ht="12.75" customHeight="1" x14ac:dyDescent="0.15">
      <c r="B22" s="59" t="str">
        <f>IF(Instellingen!B46="","",Instellingen!B46)</f>
        <v>Bezoeken beurzen</v>
      </c>
      <c r="C22" s="56"/>
      <c r="D22" s="55" t="str">
        <f t="shared" si="0"/>
        <v>Acquisitie</v>
      </c>
      <c r="E22" s="56"/>
      <c r="F22" s="15" t="str">
        <f t="shared" si="1"/>
        <v>Ja</v>
      </c>
      <c r="G22" s="22">
        <f t="shared" si="2"/>
        <v>0</v>
      </c>
      <c r="H22" s="26">
        <f t="shared" si="3"/>
        <v>0</v>
      </c>
      <c r="I22" s="26">
        <f t="shared" si="6"/>
        <v>0</v>
      </c>
      <c r="L22" s="58"/>
      <c r="M22" s="61"/>
      <c r="N22" s="117">
        <f>+N15-N20-N21</f>
        <v>0</v>
      </c>
      <c r="O22" s="25">
        <f>IF(ISERROR(+N22/$N$23),0,+N22/$N$23)</f>
        <v>0</v>
      </c>
      <c r="P22" s="25">
        <f t="shared" si="8"/>
        <v>0</v>
      </c>
    </row>
    <row r="23" spans="2:16" ht="12.75" customHeight="1" x14ac:dyDescent="0.15">
      <c r="B23" s="58" t="str">
        <f>IF(Instellingen!B47="","",Instellingen!B47)</f>
        <v>Opleiden</v>
      </c>
      <c r="C23" s="54"/>
      <c r="D23" s="53" t="str">
        <f t="shared" si="0"/>
        <v>Scholing</v>
      </c>
      <c r="E23" s="54"/>
      <c r="F23" s="23" t="str">
        <f t="shared" si="1"/>
        <v>Ja</v>
      </c>
      <c r="G23" s="24">
        <f t="shared" si="2"/>
        <v>0</v>
      </c>
      <c r="H23" s="25">
        <f t="shared" si="3"/>
        <v>0</v>
      </c>
      <c r="I23" s="25">
        <f t="shared" si="6"/>
        <v>0</v>
      </c>
      <c r="L23" s="60" t="s">
        <v>19</v>
      </c>
      <c r="M23" s="31"/>
      <c r="N23" s="121">
        <f>SUM(N20:N22)</f>
        <v>0</v>
      </c>
      <c r="O23" s="28">
        <f>IF(ISERROR(+N23/$N$23),0,+N23/$N$23)</f>
        <v>0</v>
      </c>
      <c r="P23" s="29"/>
    </row>
    <row r="24" spans="2:16" ht="12.75" customHeight="1" x14ac:dyDescent="0.15">
      <c r="B24" s="59" t="str">
        <f>IF(Instellingen!B48="","",Instellingen!B48)</f>
        <v>Lezen vakliteratuur</v>
      </c>
      <c r="C24" s="56"/>
      <c r="D24" s="55" t="str">
        <f t="shared" si="0"/>
        <v>Scholing</v>
      </c>
      <c r="E24" s="56"/>
      <c r="F24" s="15" t="str">
        <f t="shared" si="1"/>
        <v>Ja</v>
      </c>
      <c r="G24" s="22">
        <f t="shared" si="2"/>
        <v>0</v>
      </c>
      <c r="H24" s="26">
        <f t="shared" si="3"/>
        <v>0</v>
      </c>
      <c r="I24" s="26">
        <f t="shared" si="6"/>
        <v>0</v>
      </c>
      <c r="L24" s="58" t="s">
        <v>23</v>
      </c>
      <c r="M24" s="61"/>
      <c r="N24" s="117">
        <f>UrenUrencriterium</f>
        <v>1225</v>
      </c>
    </row>
    <row r="25" spans="2:16" ht="12.75" customHeight="1" x14ac:dyDescent="0.15">
      <c r="B25" s="58" t="str">
        <f>IF(Instellingen!B49="","",Instellingen!B49)</f>
        <v>Intervisie</v>
      </c>
      <c r="C25" s="54"/>
      <c r="D25" s="53" t="str">
        <f t="shared" si="0"/>
        <v>Scholing</v>
      </c>
      <c r="E25" s="54"/>
      <c r="F25" s="23" t="str">
        <f t="shared" si="1"/>
        <v>Ja</v>
      </c>
      <c r="G25" s="24">
        <f t="shared" si="2"/>
        <v>0</v>
      </c>
      <c r="H25" s="25">
        <f t="shared" si="3"/>
        <v>0</v>
      </c>
      <c r="I25" s="25">
        <f t="shared" si="6"/>
        <v>0</v>
      </c>
      <c r="L25" s="59" t="s">
        <v>24</v>
      </c>
      <c r="M25" s="67"/>
      <c r="N25" s="30">
        <f>+N20/N24</f>
        <v>0</v>
      </c>
    </row>
    <row r="26" spans="2:16" ht="12.75" customHeight="1" x14ac:dyDescent="0.15">
      <c r="B26" s="59" t="str">
        <f>IF(Instellingen!B50="","",Instellingen!B50)</f>
        <v>Onderhouden machines</v>
      </c>
      <c r="C26" s="56"/>
      <c r="D26" s="55" t="str">
        <f t="shared" si="0"/>
        <v>Werkruimte</v>
      </c>
      <c r="E26" s="56"/>
      <c r="F26" s="15" t="str">
        <f t="shared" si="1"/>
        <v>Ja</v>
      </c>
      <c r="G26" s="22">
        <f t="shared" si="2"/>
        <v>0</v>
      </c>
      <c r="H26" s="26">
        <f t="shared" si="3"/>
        <v>0</v>
      </c>
      <c r="I26" s="26">
        <f t="shared" si="6"/>
        <v>0</v>
      </c>
    </row>
    <row r="27" spans="2:16" ht="12.75" customHeight="1" x14ac:dyDescent="0.2">
      <c r="B27" s="58" t="str">
        <f>IF(Instellingen!B51="","",Instellingen!B51)</f>
        <v>Schoonmaken</v>
      </c>
      <c r="C27" s="54"/>
      <c r="D27" s="53" t="str">
        <f t="shared" si="0"/>
        <v>Werkruimte</v>
      </c>
      <c r="E27" s="54"/>
      <c r="F27" s="23" t="str">
        <f t="shared" si="1"/>
        <v>Ja</v>
      </c>
      <c r="G27" s="24">
        <f t="shared" si="2"/>
        <v>0</v>
      </c>
      <c r="H27" s="25">
        <f t="shared" si="3"/>
        <v>0</v>
      </c>
      <c r="I27" s="25">
        <f t="shared" si="6"/>
        <v>0</v>
      </c>
      <c r="L27" s="50" t="s">
        <v>139</v>
      </c>
    </row>
    <row r="28" spans="2:16" ht="12.75" customHeight="1" x14ac:dyDescent="0.15">
      <c r="B28" s="59" t="str">
        <f>IF(Instellingen!B52="","",Instellingen!B52)</f>
        <v>Opruimen</v>
      </c>
      <c r="C28" s="56"/>
      <c r="D28" s="55" t="str">
        <f t="shared" si="0"/>
        <v>Werkruimte</v>
      </c>
      <c r="E28" s="56"/>
      <c r="F28" s="15" t="str">
        <f t="shared" si="1"/>
        <v>Ja</v>
      </c>
      <c r="G28" s="22">
        <f t="shared" si="2"/>
        <v>0</v>
      </c>
      <c r="H28" s="26">
        <f t="shared" si="3"/>
        <v>0</v>
      </c>
      <c r="I28" s="26">
        <f t="shared" si="6"/>
        <v>0</v>
      </c>
      <c r="L28" s="131" t="s">
        <v>16</v>
      </c>
      <c r="M28" s="138"/>
      <c r="N28" s="136" t="s">
        <v>17</v>
      </c>
    </row>
    <row r="29" spans="2:16" ht="12.75" customHeight="1" x14ac:dyDescent="0.15">
      <c r="B29" s="58" t="str">
        <f>IF(Instellingen!B53="","",Instellingen!B53)</f>
        <v>Overig</v>
      </c>
      <c r="C29" s="54"/>
      <c r="D29" s="53" t="str">
        <f t="shared" si="0"/>
        <v>Overig</v>
      </c>
      <c r="E29" s="54"/>
      <c r="F29" s="23" t="str">
        <f t="shared" si="1"/>
        <v>Nee</v>
      </c>
      <c r="G29" s="24">
        <f t="shared" si="2"/>
        <v>0</v>
      </c>
      <c r="H29" s="25">
        <f t="shared" si="3"/>
        <v>0</v>
      </c>
      <c r="I29" s="25">
        <f t="shared" si="6"/>
        <v>0</v>
      </c>
      <c r="L29" s="58" t="s">
        <v>137</v>
      </c>
      <c r="M29" s="61"/>
      <c r="N29" s="119">
        <f>MIN(DataRij)</f>
        <v>0</v>
      </c>
    </row>
    <row r="30" spans="2:16" ht="12.75" customHeight="1" x14ac:dyDescent="0.15">
      <c r="B30" s="59" t="str">
        <f>IF(Instellingen!B54="","",Instellingen!B54)</f>
        <v>Vakantie</v>
      </c>
      <c r="C30" s="56"/>
      <c r="D30" s="55" t="str">
        <f t="shared" si="0"/>
        <v>Overig</v>
      </c>
      <c r="E30" s="56"/>
      <c r="F30" s="15" t="str">
        <f t="shared" si="1"/>
        <v>Nee</v>
      </c>
      <c r="G30" s="22">
        <f t="shared" si="2"/>
        <v>0</v>
      </c>
      <c r="H30" s="26">
        <f t="shared" si="3"/>
        <v>0</v>
      </c>
      <c r="I30" s="26">
        <f t="shared" si="6"/>
        <v>0</v>
      </c>
      <c r="L30" s="59" t="s">
        <v>138</v>
      </c>
      <c r="M30" s="62"/>
      <c r="N30" s="120">
        <f>MAX(DataRij)</f>
        <v>0</v>
      </c>
    </row>
    <row r="31" spans="2:16" ht="12.75" customHeight="1" x14ac:dyDescent="0.15">
      <c r="B31" s="58" t="str">
        <f>IF(Instellingen!B55="","",Instellingen!B55)</f>
        <v>Vrij</v>
      </c>
      <c r="C31" s="54"/>
      <c r="D31" s="53" t="str">
        <f t="shared" si="0"/>
        <v>Overig</v>
      </c>
      <c r="E31" s="54"/>
      <c r="F31" s="23" t="str">
        <f t="shared" si="1"/>
        <v>Nee</v>
      </c>
      <c r="G31" s="24">
        <f t="shared" si="2"/>
        <v>0</v>
      </c>
      <c r="H31" s="25">
        <f t="shared" si="3"/>
        <v>0</v>
      </c>
      <c r="I31" s="25">
        <f t="shared" si="6"/>
        <v>0</v>
      </c>
      <c r="L31" s="58" t="s">
        <v>135</v>
      </c>
      <c r="M31" s="61"/>
      <c r="N31" s="118">
        <f>N30-N29+1</f>
        <v>1</v>
      </c>
    </row>
    <row r="32" spans="2:16" ht="12.75" customHeight="1" x14ac:dyDescent="0.15">
      <c r="B32" s="59" t="str">
        <f>IF(Instellingen!B56="","",Instellingen!B56)</f>
        <v>Bezoek</v>
      </c>
      <c r="C32" s="56"/>
      <c r="D32" s="55" t="str">
        <f t="shared" ref="D32:D34" si="9">IF(ISERROR(VLOOKUP(B32,UrenTabel,3,FALSE)),"",VLOOKUP(B32,UrenTabel,3,FALSE))</f>
        <v>Direct</v>
      </c>
      <c r="E32" s="56"/>
      <c r="F32" s="15" t="str">
        <f t="shared" ref="F32:F34" si="10">IF(ISERROR(VLOOKUP(B32,UrenTabel,2,FALSE)),"",VLOOKUP(B32,UrenTabel,2,FALSE))</f>
        <v>Ja</v>
      </c>
      <c r="G32" s="22">
        <f t="shared" ref="G32:G34" si="11">IF(B32="","",SUMIF(UrenCategorie,B32,UrenAantal))</f>
        <v>0</v>
      </c>
      <c r="H32" s="26">
        <f t="shared" si="3"/>
        <v>0</v>
      </c>
      <c r="I32" s="26">
        <f t="shared" si="6"/>
        <v>0</v>
      </c>
      <c r="L32" s="60" t="s">
        <v>136</v>
      </c>
      <c r="M32" s="31"/>
      <c r="N32" s="122">
        <f>365/N31*N20</f>
        <v>0</v>
      </c>
      <c r="O32" s="13" t="str">
        <f>"(365 / "&amp;N31&amp;" x "&amp;N20&amp;")"</f>
        <v>(365 / 1 x 0)</v>
      </c>
    </row>
    <row r="33" spans="2:16" ht="12.75" customHeight="1" x14ac:dyDescent="0.15">
      <c r="B33" s="58" t="str">
        <f>IF(Instellingen!B57="","",Instellingen!B57)</f>
        <v/>
      </c>
      <c r="C33" s="54"/>
      <c r="D33" s="53" t="str">
        <f t="shared" si="9"/>
        <v/>
      </c>
      <c r="E33" s="54"/>
      <c r="F33" s="23" t="str">
        <f t="shared" si="10"/>
        <v/>
      </c>
      <c r="G33" s="24" t="str">
        <f t="shared" si="11"/>
        <v/>
      </c>
      <c r="H33" s="25">
        <f t="shared" si="3"/>
        <v>0</v>
      </c>
      <c r="I33" s="25">
        <f t="shared" si="6"/>
        <v>0</v>
      </c>
      <c r="L33" s="58" t="str">
        <f>IF(N33&lt;1,"Onvoldoende uren","Voldoende uren")</f>
        <v>Onvoldoende uren</v>
      </c>
      <c r="M33" s="61"/>
      <c r="N33" s="25">
        <f>+N32/N24</f>
        <v>0</v>
      </c>
    </row>
    <row r="34" spans="2:16" ht="12.75" customHeight="1" x14ac:dyDescent="0.15">
      <c r="B34" s="59" t="str">
        <f>IF(Instellingen!B58="","",Instellingen!B58)</f>
        <v/>
      </c>
      <c r="C34" s="56"/>
      <c r="D34" s="55" t="str">
        <f t="shared" si="9"/>
        <v/>
      </c>
      <c r="E34" s="56"/>
      <c r="F34" s="15" t="str">
        <f t="shared" si="10"/>
        <v/>
      </c>
      <c r="G34" s="22" t="str">
        <f t="shared" si="11"/>
        <v/>
      </c>
      <c r="H34" s="26">
        <f t="shared" si="3"/>
        <v>0</v>
      </c>
      <c r="I34" s="26">
        <f t="shared" si="6"/>
        <v>0</v>
      </c>
    </row>
    <row r="35" spans="2:16" ht="12.75" customHeight="1" x14ac:dyDescent="0.15">
      <c r="B35" s="58" t="str">
        <f>IF(Instellingen!B59="","",Instellingen!B59)</f>
        <v/>
      </c>
      <c r="C35" s="54"/>
      <c r="D35" s="53" t="str">
        <f t="shared" si="0"/>
        <v/>
      </c>
      <c r="E35" s="54"/>
      <c r="F35" s="23" t="str">
        <f t="shared" si="1"/>
        <v/>
      </c>
      <c r="G35" s="24" t="str">
        <f t="shared" si="2"/>
        <v/>
      </c>
      <c r="H35" s="25">
        <f t="shared" si="3"/>
        <v>0</v>
      </c>
      <c r="I35" s="25">
        <f t="shared" si="6"/>
        <v>0</v>
      </c>
    </row>
    <row r="36" spans="2:16" ht="12.75" customHeight="1" x14ac:dyDescent="0.15">
      <c r="B36" s="59" t="str">
        <f>IF(Instellingen!B60="","",Instellingen!B60)</f>
        <v/>
      </c>
      <c r="C36" s="56"/>
      <c r="D36" s="55" t="str">
        <f t="shared" si="0"/>
        <v/>
      </c>
      <c r="E36" s="56"/>
      <c r="F36" s="15" t="str">
        <f t="shared" si="1"/>
        <v/>
      </c>
      <c r="G36" s="22">
        <f>SUMIF(UrenCategorie,B36,UrenAantal)</f>
        <v>0</v>
      </c>
      <c r="H36" s="26">
        <f t="shared" si="3"/>
        <v>0</v>
      </c>
      <c r="I36" s="26">
        <f t="shared" si="6"/>
        <v>0</v>
      </c>
    </row>
    <row r="37" spans="2:16" ht="12.75" customHeight="1" x14ac:dyDescent="0.15">
      <c r="B37" s="60" t="s">
        <v>19</v>
      </c>
      <c r="C37" s="31"/>
      <c r="D37" s="57"/>
      <c r="E37" s="31"/>
      <c r="F37" s="31"/>
      <c r="G37" s="27">
        <f>SUM(G7:G36)</f>
        <v>0</v>
      </c>
      <c r="H37" s="28">
        <f t="shared" si="3"/>
        <v>0</v>
      </c>
      <c r="I37" s="29"/>
    </row>
    <row r="40" spans="2:16" ht="12.75" customHeight="1" x14ac:dyDescent="0.2">
      <c r="B40" s="50" t="s">
        <v>95</v>
      </c>
    </row>
    <row r="41" spans="2:16" ht="12.75" customHeight="1" x14ac:dyDescent="0.15">
      <c r="B41" s="131" t="s">
        <v>8</v>
      </c>
      <c r="C41" s="137"/>
      <c r="D41" s="135">
        <v>1</v>
      </c>
      <c r="E41" s="135">
        <v>2</v>
      </c>
      <c r="F41" s="135">
        <v>3</v>
      </c>
      <c r="G41" s="135">
        <v>4</v>
      </c>
      <c r="H41" s="135">
        <v>5</v>
      </c>
      <c r="I41" s="135">
        <v>6</v>
      </c>
      <c r="J41" s="135">
        <v>7</v>
      </c>
      <c r="K41" s="135">
        <v>8</v>
      </c>
      <c r="L41" s="135">
        <v>9</v>
      </c>
      <c r="M41" s="135">
        <v>10</v>
      </c>
      <c r="N41" s="135">
        <v>11</v>
      </c>
      <c r="O41" s="135">
        <v>12</v>
      </c>
      <c r="P41" s="136" t="s">
        <v>19</v>
      </c>
    </row>
    <row r="42" spans="2:16" ht="12.75" customHeight="1" x14ac:dyDescent="0.15">
      <c r="B42" s="58" t="str">
        <f>IF(Instellingen!B21="","",Instellingen!B21)</f>
        <v>Direct</v>
      </c>
      <c r="C42" s="63"/>
      <c r="D42" s="24">
        <f t="shared" ref="D42:O48" si="12">IF($B42="","",SUMIF(Combi1,$B42&amp;D$41,UrenAantal))</f>
        <v>0</v>
      </c>
      <c r="E42" s="24">
        <f t="shared" si="12"/>
        <v>0</v>
      </c>
      <c r="F42" s="24">
        <f t="shared" si="12"/>
        <v>0</v>
      </c>
      <c r="G42" s="24">
        <f t="shared" si="12"/>
        <v>0</v>
      </c>
      <c r="H42" s="24">
        <f t="shared" si="12"/>
        <v>0</v>
      </c>
      <c r="I42" s="24">
        <f t="shared" si="12"/>
        <v>0</v>
      </c>
      <c r="J42" s="24">
        <f t="shared" si="12"/>
        <v>0</v>
      </c>
      <c r="K42" s="24">
        <f t="shared" si="12"/>
        <v>0</v>
      </c>
      <c r="L42" s="24">
        <f t="shared" si="12"/>
        <v>0</v>
      </c>
      <c r="M42" s="24">
        <f t="shared" si="12"/>
        <v>0</v>
      </c>
      <c r="N42" s="24">
        <f t="shared" si="12"/>
        <v>0</v>
      </c>
      <c r="O42" s="24">
        <f t="shared" si="12"/>
        <v>0</v>
      </c>
      <c r="P42" s="24">
        <f>SUM(D42:O42)</f>
        <v>0</v>
      </c>
    </row>
    <row r="43" spans="2:16" ht="12.75" customHeight="1" x14ac:dyDescent="0.15">
      <c r="B43" s="59" t="str">
        <f>IF(Instellingen!B22="","",Instellingen!B22)</f>
        <v>Administratie</v>
      </c>
      <c r="C43" s="64"/>
      <c r="D43" s="22">
        <f t="shared" si="12"/>
        <v>0</v>
      </c>
      <c r="E43" s="22">
        <f t="shared" si="12"/>
        <v>0</v>
      </c>
      <c r="F43" s="22">
        <f t="shared" si="12"/>
        <v>0</v>
      </c>
      <c r="G43" s="22">
        <f t="shared" si="12"/>
        <v>0</v>
      </c>
      <c r="H43" s="22">
        <f t="shared" si="12"/>
        <v>0</v>
      </c>
      <c r="I43" s="22">
        <f t="shared" si="12"/>
        <v>0</v>
      </c>
      <c r="J43" s="22">
        <f t="shared" si="12"/>
        <v>0</v>
      </c>
      <c r="K43" s="22">
        <f t="shared" si="12"/>
        <v>0</v>
      </c>
      <c r="L43" s="22">
        <f t="shared" si="12"/>
        <v>0</v>
      </c>
      <c r="M43" s="22">
        <f t="shared" si="12"/>
        <v>0</v>
      </c>
      <c r="N43" s="22">
        <f t="shared" si="12"/>
        <v>0</v>
      </c>
      <c r="O43" s="22">
        <f t="shared" si="12"/>
        <v>0</v>
      </c>
      <c r="P43" s="22">
        <f t="shared" ref="P43:P49" si="13">SUM(D43:O43)</f>
        <v>0</v>
      </c>
    </row>
    <row r="44" spans="2:16" ht="12.75" customHeight="1" x14ac:dyDescent="0.15">
      <c r="B44" s="58" t="str">
        <f>IF(Instellingen!B23="","",Instellingen!B23)</f>
        <v>Acquisitie</v>
      </c>
      <c r="C44" s="63"/>
      <c r="D44" s="24">
        <f t="shared" si="12"/>
        <v>0</v>
      </c>
      <c r="E44" s="24">
        <f t="shared" si="12"/>
        <v>0</v>
      </c>
      <c r="F44" s="24">
        <f t="shared" si="12"/>
        <v>0</v>
      </c>
      <c r="G44" s="24">
        <f t="shared" si="12"/>
        <v>0</v>
      </c>
      <c r="H44" s="24">
        <f t="shared" si="12"/>
        <v>0</v>
      </c>
      <c r="I44" s="24">
        <f t="shared" si="12"/>
        <v>0</v>
      </c>
      <c r="J44" s="24">
        <f t="shared" si="12"/>
        <v>0</v>
      </c>
      <c r="K44" s="24">
        <f t="shared" si="12"/>
        <v>0</v>
      </c>
      <c r="L44" s="24">
        <f t="shared" si="12"/>
        <v>0</v>
      </c>
      <c r="M44" s="24">
        <f t="shared" si="12"/>
        <v>0</v>
      </c>
      <c r="N44" s="24">
        <f t="shared" si="12"/>
        <v>0</v>
      </c>
      <c r="O44" s="24">
        <f t="shared" si="12"/>
        <v>0</v>
      </c>
      <c r="P44" s="24">
        <f t="shared" si="13"/>
        <v>0</v>
      </c>
    </row>
    <row r="45" spans="2:16" ht="12.75" customHeight="1" x14ac:dyDescent="0.15">
      <c r="B45" s="59" t="str">
        <f>IF(Instellingen!B24="","",Instellingen!B24)</f>
        <v>Scholing</v>
      </c>
      <c r="C45" s="64"/>
      <c r="D45" s="22">
        <f t="shared" si="12"/>
        <v>0</v>
      </c>
      <c r="E45" s="22">
        <f t="shared" si="12"/>
        <v>0</v>
      </c>
      <c r="F45" s="22">
        <f t="shared" si="12"/>
        <v>0</v>
      </c>
      <c r="G45" s="22">
        <f t="shared" si="12"/>
        <v>0</v>
      </c>
      <c r="H45" s="22">
        <f t="shared" si="12"/>
        <v>0</v>
      </c>
      <c r="I45" s="22">
        <f t="shared" si="12"/>
        <v>0</v>
      </c>
      <c r="J45" s="22">
        <f t="shared" si="12"/>
        <v>0</v>
      </c>
      <c r="K45" s="22">
        <f t="shared" si="12"/>
        <v>0</v>
      </c>
      <c r="L45" s="22">
        <f t="shared" si="12"/>
        <v>0</v>
      </c>
      <c r="M45" s="22">
        <f t="shared" si="12"/>
        <v>0</v>
      </c>
      <c r="N45" s="22">
        <f t="shared" si="12"/>
        <v>0</v>
      </c>
      <c r="O45" s="22">
        <f t="shared" si="12"/>
        <v>0</v>
      </c>
      <c r="P45" s="22">
        <f t="shared" si="13"/>
        <v>0</v>
      </c>
    </row>
    <row r="46" spans="2:16" ht="12.75" customHeight="1" x14ac:dyDescent="0.15">
      <c r="B46" s="58" t="str">
        <f>IF(Instellingen!B25="","",Instellingen!B25)</f>
        <v>Werkruimte</v>
      </c>
      <c r="C46" s="63"/>
      <c r="D46" s="24">
        <f t="shared" si="12"/>
        <v>0</v>
      </c>
      <c r="E46" s="24">
        <f t="shared" si="12"/>
        <v>0</v>
      </c>
      <c r="F46" s="24">
        <f t="shared" si="12"/>
        <v>0</v>
      </c>
      <c r="G46" s="24">
        <f t="shared" si="12"/>
        <v>0</v>
      </c>
      <c r="H46" s="24">
        <f t="shared" si="12"/>
        <v>0</v>
      </c>
      <c r="I46" s="24">
        <f t="shared" si="12"/>
        <v>0</v>
      </c>
      <c r="J46" s="24">
        <f t="shared" si="12"/>
        <v>0</v>
      </c>
      <c r="K46" s="24">
        <f t="shared" si="12"/>
        <v>0</v>
      </c>
      <c r="L46" s="24">
        <f t="shared" si="12"/>
        <v>0</v>
      </c>
      <c r="M46" s="24">
        <f t="shared" si="12"/>
        <v>0</v>
      </c>
      <c r="N46" s="24">
        <f t="shared" si="12"/>
        <v>0</v>
      </c>
      <c r="O46" s="24">
        <f t="shared" si="12"/>
        <v>0</v>
      </c>
      <c r="P46" s="24">
        <f t="shared" si="13"/>
        <v>0</v>
      </c>
    </row>
    <row r="47" spans="2:16" ht="12.75" customHeight="1" x14ac:dyDescent="0.15">
      <c r="B47" s="59" t="str">
        <f>IF(Instellingen!B26="","",Instellingen!B26)</f>
        <v>Overig</v>
      </c>
      <c r="C47" s="64"/>
      <c r="D47" s="22">
        <f t="shared" si="12"/>
        <v>0</v>
      </c>
      <c r="E47" s="22">
        <f t="shared" si="12"/>
        <v>0</v>
      </c>
      <c r="F47" s="22">
        <f t="shared" si="12"/>
        <v>0</v>
      </c>
      <c r="G47" s="22">
        <f t="shared" si="12"/>
        <v>0</v>
      </c>
      <c r="H47" s="22">
        <f t="shared" si="12"/>
        <v>0</v>
      </c>
      <c r="I47" s="22">
        <f t="shared" si="12"/>
        <v>0</v>
      </c>
      <c r="J47" s="22">
        <f t="shared" si="12"/>
        <v>0</v>
      </c>
      <c r="K47" s="22">
        <f t="shared" si="12"/>
        <v>0</v>
      </c>
      <c r="L47" s="22">
        <f t="shared" si="12"/>
        <v>0</v>
      </c>
      <c r="M47" s="22">
        <f t="shared" si="12"/>
        <v>0</v>
      </c>
      <c r="N47" s="22">
        <f t="shared" si="12"/>
        <v>0</v>
      </c>
      <c r="O47" s="22">
        <f t="shared" si="12"/>
        <v>0</v>
      </c>
      <c r="P47" s="22">
        <f t="shared" si="13"/>
        <v>0</v>
      </c>
    </row>
    <row r="48" spans="2:16" ht="12.75" customHeight="1" x14ac:dyDescent="0.15">
      <c r="B48" s="58" t="str">
        <f>IF(Instellingen!B27="","",Instellingen!B27)</f>
        <v/>
      </c>
      <c r="C48" s="63"/>
      <c r="D48" s="24" t="str">
        <f t="shared" si="12"/>
        <v/>
      </c>
      <c r="E48" s="24" t="str">
        <f t="shared" si="12"/>
        <v/>
      </c>
      <c r="F48" s="24" t="str">
        <f t="shared" si="12"/>
        <v/>
      </c>
      <c r="G48" s="24" t="str">
        <f t="shared" si="12"/>
        <v/>
      </c>
      <c r="H48" s="24" t="str">
        <f t="shared" si="12"/>
        <v/>
      </c>
      <c r="I48" s="24" t="str">
        <f t="shared" si="12"/>
        <v/>
      </c>
      <c r="J48" s="24" t="str">
        <f t="shared" si="12"/>
        <v/>
      </c>
      <c r="K48" s="24" t="str">
        <f t="shared" si="12"/>
        <v/>
      </c>
      <c r="L48" s="24" t="str">
        <f t="shared" si="12"/>
        <v/>
      </c>
      <c r="M48" s="24" t="str">
        <f t="shared" si="12"/>
        <v/>
      </c>
      <c r="N48" s="24" t="str">
        <f t="shared" si="12"/>
        <v/>
      </c>
      <c r="O48" s="24" t="str">
        <f t="shared" si="12"/>
        <v/>
      </c>
      <c r="P48" s="24">
        <f t="shared" si="13"/>
        <v>0</v>
      </c>
    </row>
    <row r="49" spans="2:16" ht="12.75" customHeight="1" x14ac:dyDescent="0.15">
      <c r="B49" s="59" t="str">
        <f>IF(Instellingen!B28="","",Instellingen!B28)</f>
        <v/>
      </c>
      <c r="C49" s="64"/>
      <c r="D49" s="22">
        <f t="shared" ref="D49:O49" si="14">SUMIF(Combi1,$B49&amp;D$41,UrenAantal)</f>
        <v>0</v>
      </c>
      <c r="E49" s="22">
        <f t="shared" si="14"/>
        <v>0</v>
      </c>
      <c r="F49" s="22">
        <f t="shared" si="14"/>
        <v>0</v>
      </c>
      <c r="G49" s="22">
        <f t="shared" si="14"/>
        <v>0</v>
      </c>
      <c r="H49" s="22">
        <f t="shared" si="14"/>
        <v>0</v>
      </c>
      <c r="I49" s="22">
        <f t="shared" si="14"/>
        <v>0</v>
      </c>
      <c r="J49" s="22">
        <f t="shared" si="14"/>
        <v>0</v>
      </c>
      <c r="K49" s="22">
        <f t="shared" si="14"/>
        <v>0</v>
      </c>
      <c r="L49" s="22">
        <f t="shared" si="14"/>
        <v>0</v>
      </c>
      <c r="M49" s="22">
        <f t="shared" si="14"/>
        <v>0</v>
      </c>
      <c r="N49" s="22">
        <f t="shared" si="14"/>
        <v>0</v>
      </c>
      <c r="O49" s="22">
        <f t="shared" si="14"/>
        <v>0</v>
      </c>
      <c r="P49" s="22">
        <f t="shared" si="13"/>
        <v>0</v>
      </c>
    </row>
    <row r="50" spans="2:16" ht="12.75" customHeight="1" x14ac:dyDescent="0.15">
      <c r="B50" s="60" t="s">
        <v>19</v>
      </c>
      <c r="C50" s="65"/>
      <c r="D50" s="27">
        <f>SUM(D42:D49)</f>
        <v>0</v>
      </c>
      <c r="E50" s="27">
        <f t="shared" ref="E50:P50" si="15">SUM(E42:E49)</f>
        <v>0</v>
      </c>
      <c r="F50" s="27">
        <f t="shared" si="15"/>
        <v>0</v>
      </c>
      <c r="G50" s="27">
        <f t="shared" si="15"/>
        <v>0</v>
      </c>
      <c r="H50" s="27">
        <f t="shared" si="15"/>
        <v>0</v>
      </c>
      <c r="I50" s="27">
        <f t="shared" si="15"/>
        <v>0</v>
      </c>
      <c r="J50" s="27">
        <f t="shared" si="15"/>
        <v>0</v>
      </c>
      <c r="K50" s="27">
        <f t="shared" si="15"/>
        <v>0</v>
      </c>
      <c r="L50" s="27">
        <f t="shared" si="15"/>
        <v>0</v>
      </c>
      <c r="M50" s="27">
        <f t="shared" si="15"/>
        <v>0</v>
      </c>
      <c r="N50" s="27">
        <f t="shared" si="15"/>
        <v>0</v>
      </c>
      <c r="O50" s="27">
        <f t="shared" si="15"/>
        <v>0</v>
      </c>
      <c r="P50" s="66">
        <f t="shared" si="15"/>
        <v>0</v>
      </c>
    </row>
    <row r="53" spans="2:16" ht="12.75" customHeight="1" x14ac:dyDescent="0.2">
      <c r="B53" s="50" t="s">
        <v>96</v>
      </c>
    </row>
    <row r="54" spans="2:16" ht="12.75" customHeight="1" x14ac:dyDescent="0.15">
      <c r="B54" s="131" t="s">
        <v>16</v>
      </c>
      <c r="C54" s="137"/>
      <c r="D54" s="135">
        <v>1</v>
      </c>
      <c r="E54" s="135">
        <v>2</v>
      </c>
      <c r="F54" s="135">
        <v>3</v>
      </c>
      <c r="G54" s="135">
        <v>4</v>
      </c>
      <c r="H54" s="135">
        <v>5</v>
      </c>
      <c r="I54" s="135">
        <v>6</v>
      </c>
      <c r="J54" s="135">
        <v>7</v>
      </c>
      <c r="K54" s="135">
        <v>8</v>
      </c>
      <c r="L54" s="135">
        <v>9</v>
      </c>
      <c r="M54" s="135">
        <v>10</v>
      </c>
      <c r="N54" s="135">
        <v>11</v>
      </c>
      <c r="O54" s="135">
        <v>12</v>
      </c>
      <c r="P54" s="136" t="s">
        <v>19</v>
      </c>
    </row>
    <row r="55" spans="2:16" ht="12.75" customHeight="1" x14ac:dyDescent="0.15">
      <c r="B55" s="58" t="s">
        <v>21</v>
      </c>
      <c r="C55" s="63"/>
      <c r="D55" s="24">
        <f t="shared" ref="D55:O56" si="16">IF($B55="","",SUMIF(Combi2,$B55&amp;D$41,UrenAantal))</f>
        <v>0</v>
      </c>
      <c r="E55" s="24">
        <f t="shared" si="16"/>
        <v>0</v>
      </c>
      <c r="F55" s="24">
        <f t="shared" si="16"/>
        <v>0</v>
      </c>
      <c r="G55" s="24">
        <f t="shared" si="16"/>
        <v>0</v>
      </c>
      <c r="H55" s="24">
        <f t="shared" si="16"/>
        <v>0</v>
      </c>
      <c r="I55" s="24">
        <f t="shared" si="16"/>
        <v>0</v>
      </c>
      <c r="J55" s="24">
        <f t="shared" si="16"/>
        <v>0</v>
      </c>
      <c r="K55" s="24">
        <f t="shared" si="16"/>
        <v>0</v>
      </c>
      <c r="L55" s="24">
        <f t="shared" si="16"/>
        <v>0</v>
      </c>
      <c r="M55" s="24">
        <f t="shared" si="16"/>
        <v>0</v>
      </c>
      <c r="N55" s="24">
        <f t="shared" si="16"/>
        <v>0</v>
      </c>
      <c r="O55" s="24">
        <f t="shared" si="16"/>
        <v>0</v>
      </c>
      <c r="P55" s="24">
        <f>SUM(D55:O55)</f>
        <v>0</v>
      </c>
    </row>
    <row r="56" spans="2:16" ht="12.75" customHeight="1" x14ac:dyDescent="0.15">
      <c r="B56" s="59" t="s">
        <v>22</v>
      </c>
      <c r="C56" s="64"/>
      <c r="D56" s="22">
        <f t="shared" si="16"/>
        <v>0</v>
      </c>
      <c r="E56" s="22">
        <f t="shared" si="16"/>
        <v>0</v>
      </c>
      <c r="F56" s="22">
        <f t="shared" si="16"/>
        <v>0</v>
      </c>
      <c r="G56" s="22">
        <f t="shared" si="16"/>
        <v>0</v>
      </c>
      <c r="H56" s="22">
        <f t="shared" si="16"/>
        <v>0</v>
      </c>
      <c r="I56" s="22">
        <f t="shared" si="16"/>
        <v>0</v>
      </c>
      <c r="J56" s="22">
        <f t="shared" si="16"/>
        <v>0</v>
      </c>
      <c r="K56" s="22">
        <f t="shared" si="16"/>
        <v>0</v>
      </c>
      <c r="L56" s="22">
        <f t="shared" si="16"/>
        <v>0</v>
      </c>
      <c r="M56" s="22">
        <f t="shared" si="16"/>
        <v>0</v>
      </c>
      <c r="N56" s="22">
        <f t="shared" si="16"/>
        <v>0</v>
      </c>
      <c r="O56" s="22">
        <f t="shared" si="16"/>
        <v>0</v>
      </c>
      <c r="P56" s="22">
        <f t="shared" ref="P56" si="17">SUM(D56:O56)</f>
        <v>0</v>
      </c>
    </row>
    <row r="57" spans="2:16" ht="12.75" customHeight="1" x14ac:dyDescent="0.15">
      <c r="B57" s="58"/>
      <c r="C57" s="63"/>
      <c r="D57" s="24">
        <f t="shared" ref="D57:O57" si="18">SUMIF(Combi2,$B57&amp;D$41,UrenAantal)</f>
        <v>0</v>
      </c>
      <c r="E57" s="24">
        <f t="shared" si="18"/>
        <v>0</v>
      </c>
      <c r="F57" s="24">
        <f t="shared" si="18"/>
        <v>0</v>
      </c>
      <c r="G57" s="24">
        <f t="shared" si="18"/>
        <v>0</v>
      </c>
      <c r="H57" s="24">
        <f t="shared" si="18"/>
        <v>0</v>
      </c>
      <c r="I57" s="24">
        <f t="shared" si="18"/>
        <v>0</v>
      </c>
      <c r="J57" s="24">
        <f t="shared" si="18"/>
        <v>0</v>
      </c>
      <c r="K57" s="24">
        <f t="shared" si="18"/>
        <v>0</v>
      </c>
      <c r="L57" s="24">
        <f t="shared" si="18"/>
        <v>0</v>
      </c>
      <c r="M57" s="24">
        <f t="shared" si="18"/>
        <v>0</v>
      </c>
      <c r="N57" s="24">
        <f t="shared" si="18"/>
        <v>0</v>
      </c>
      <c r="O57" s="24">
        <f t="shared" si="18"/>
        <v>0</v>
      </c>
      <c r="P57" s="24">
        <f>SUM(D57:O57)</f>
        <v>0</v>
      </c>
    </row>
    <row r="58" spans="2:16" ht="12.75" customHeight="1" x14ac:dyDescent="0.15">
      <c r="B58" s="60" t="s">
        <v>19</v>
      </c>
      <c r="C58" s="65"/>
      <c r="D58" s="27">
        <f>SUM(D55:D57)</f>
        <v>0</v>
      </c>
      <c r="E58" s="27">
        <f t="shared" ref="E58:P58" si="19">SUM(E55:E57)</f>
        <v>0</v>
      </c>
      <c r="F58" s="27">
        <f t="shared" si="19"/>
        <v>0</v>
      </c>
      <c r="G58" s="27">
        <f t="shared" si="19"/>
        <v>0</v>
      </c>
      <c r="H58" s="27">
        <f t="shared" si="19"/>
        <v>0</v>
      </c>
      <c r="I58" s="27">
        <f t="shared" si="19"/>
        <v>0</v>
      </c>
      <c r="J58" s="27">
        <f t="shared" si="19"/>
        <v>0</v>
      </c>
      <c r="K58" s="27">
        <f t="shared" si="19"/>
        <v>0</v>
      </c>
      <c r="L58" s="27">
        <f t="shared" si="19"/>
        <v>0</v>
      </c>
      <c r="M58" s="27">
        <f t="shared" si="19"/>
        <v>0</v>
      </c>
      <c r="N58" s="27">
        <f t="shared" si="19"/>
        <v>0</v>
      </c>
      <c r="O58" s="27">
        <f t="shared" si="19"/>
        <v>0</v>
      </c>
      <c r="P58" s="66">
        <f t="shared" si="19"/>
        <v>0</v>
      </c>
    </row>
  </sheetData>
  <sheetProtection formatCells="0" formatColumns="0" formatRows="0"/>
  <conditionalFormatting sqref="I7:I36">
    <cfRule type="dataBar" priority="6">
      <dataBar showValue="0">
        <cfvo type="min"/>
        <cfvo type="max"/>
        <color rgb="FF638EC6"/>
      </dataBar>
    </cfRule>
    <cfRule type="dataBar" priority="7">
      <dataBar>
        <cfvo type="min"/>
        <cfvo type="max"/>
        <color rgb="FF638EC6"/>
      </dataBar>
    </cfRule>
  </conditionalFormatting>
  <conditionalFormatting sqref="P7:P14">
    <cfRule type="dataBar" priority="4">
      <dataBar showValue="0">
        <cfvo type="min"/>
        <cfvo type="max"/>
        <color rgb="FF638EC6"/>
      </dataBar>
    </cfRule>
    <cfRule type="dataBar" priority="5">
      <dataBar>
        <cfvo type="min"/>
        <cfvo type="max"/>
        <color rgb="FF638EC6"/>
      </dataBar>
    </cfRule>
  </conditionalFormatting>
  <conditionalFormatting sqref="P20:P22">
    <cfRule type="dataBar" priority="2">
      <dataBar showValue="0">
        <cfvo type="min"/>
        <cfvo type="max"/>
        <color rgb="FF638EC6"/>
      </dataBar>
    </cfRule>
    <cfRule type="dataBar" priority="3">
      <dataBar>
        <cfvo type="min"/>
        <cfvo type="max"/>
        <color rgb="FF638EC6"/>
      </dataBar>
    </cfRule>
  </conditionalFormatting>
  <conditionalFormatting sqref="N33">
    <cfRule type="cellIs" dxfId="6" priority="1" operator="lessThan">
      <formula>1</formula>
    </cfRule>
  </conditionalFormatting>
  <pageMargins left="0.70866141732283472" right="0.70866141732283472" top="0.55118110236220474" bottom="0.55118110236220474" header="0.31496062992125984" footer="0.31496062992125984"/>
  <pageSetup paperSize="9" scale="67" fitToHeight="0" orientation="portrait" r:id="rId1"/>
  <headerFooter alignWithMargins="0">
    <oddFooter>&amp;L&amp;"Gill Sans MT,Standaard"&amp;10&amp;F&amp;C&amp;"Gill Sans MT,Standaard"&amp;10&amp;D &amp;T&amp;R&amp;"Gill Sans MT,Standaard"&amp;10&amp;P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03"/>
  <sheetViews>
    <sheetView showGridLines="0" zoomScaleNormal="100" workbookViewId="0">
      <pane ySplit="5" topLeftCell="A6" activePane="bottomLeft" state="frozen"/>
      <selection activeCell="H23" sqref="H23"/>
      <selection pane="bottomLeft" activeCell="M7" sqref="M7"/>
    </sheetView>
  </sheetViews>
  <sheetFormatPr defaultColWidth="0" defaultRowHeight="12.75" customHeight="1" zeroHeight="1" x14ac:dyDescent="0.2"/>
  <cols>
    <col min="1" max="1" width="1.5703125" style="1" customWidth="1"/>
    <col min="2" max="2" width="9.5703125" style="1" customWidth="1"/>
    <col min="3" max="3" width="24.5703125" style="1" customWidth="1"/>
    <col min="4" max="4" width="19.42578125" style="1" customWidth="1"/>
    <col min="5" max="5" width="19.85546875" style="1" bestFit="1" customWidth="1"/>
    <col min="6" max="6" width="8.42578125" style="1" customWidth="1"/>
    <col min="7" max="7" width="15.85546875" style="1" customWidth="1"/>
    <col min="8" max="8" width="10.42578125" style="1" customWidth="1"/>
    <col min="9" max="12" width="9.42578125" style="1" customWidth="1"/>
    <col min="13" max="13" width="24.5703125" style="1" customWidth="1"/>
    <col min="14" max="14" width="1.5703125" style="1" customWidth="1"/>
    <col min="15" max="22" width="0" style="1" hidden="1" customWidth="1"/>
    <col min="23" max="16384" width="9.140625" style="1" hidden="1"/>
  </cols>
  <sheetData>
    <row r="1" spans="1:13" ht="12.6" x14ac:dyDescent="0.2"/>
    <row r="2" spans="1:13" ht="24.6" x14ac:dyDescent="0.4">
      <c r="B2" s="2" t="s">
        <v>83</v>
      </c>
      <c r="H2" s="3"/>
      <c r="I2" s="3"/>
      <c r="J2" s="3"/>
      <c r="K2" s="3"/>
      <c r="L2" s="3"/>
    </row>
    <row r="3" spans="1:13" ht="19.5" customHeight="1" x14ac:dyDescent="0.2">
      <c r="B3" s="32" t="str">
        <f>Bedrijfsnaam</f>
        <v>Bedrijfsnaam</v>
      </c>
      <c r="H3" s="3"/>
      <c r="I3" s="3"/>
      <c r="J3" s="3"/>
      <c r="K3" s="3"/>
      <c r="L3" s="3"/>
    </row>
    <row r="4" spans="1:13" ht="12.6" x14ac:dyDescent="0.2"/>
    <row r="5" spans="1:13" ht="25.5" customHeight="1" x14ac:dyDescent="0.2">
      <c r="B5" s="139" t="s">
        <v>76</v>
      </c>
      <c r="C5" s="140" t="s">
        <v>77</v>
      </c>
      <c r="D5" s="140" t="s">
        <v>84</v>
      </c>
      <c r="E5" s="140" t="s">
        <v>85</v>
      </c>
      <c r="F5" s="141" t="s">
        <v>86</v>
      </c>
      <c r="G5" s="142" t="s">
        <v>87</v>
      </c>
      <c r="H5" s="143" t="s">
        <v>88</v>
      </c>
      <c r="I5" s="144" t="s">
        <v>89</v>
      </c>
      <c r="J5" s="144" t="s">
        <v>80</v>
      </c>
      <c r="K5" s="145" t="s">
        <v>11</v>
      </c>
      <c r="L5" s="145" t="s">
        <v>134</v>
      </c>
      <c r="M5" s="146" t="s">
        <v>82</v>
      </c>
    </row>
    <row r="6" spans="1:13" x14ac:dyDescent="0.2">
      <c r="B6" s="5">
        <v>1</v>
      </c>
      <c r="C6" s="5" t="s">
        <v>146</v>
      </c>
      <c r="D6" s="5" t="s">
        <v>146</v>
      </c>
      <c r="E6" s="5"/>
      <c r="F6" s="5"/>
      <c r="G6" s="5"/>
      <c r="H6" s="5"/>
      <c r="I6" s="5"/>
      <c r="J6" s="5"/>
      <c r="K6" s="115">
        <f t="shared" ref="K6:K39" si="0">IF(B6="","",SUMIF(Urenklantnr,B6,UrenAantal))</f>
        <v>0</v>
      </c>
      <c r="L6" s="22">
        <f t="shared" ref="L6:L39" si="1">IF(B6="","",SUMIF(Urenklantnr,B6,UrenOmzet))</f>
        <v>0</v>
      </c>
      <c r="M6" s="5"/>
    </row>
    <row r="7" spans="1:13" x14ac:dyDescent="0.2">
      <c r="B7" s="5">
        <v>2</v>
      </c>
      <c r="C7" s="5" t="s">
        <v>163</v>
      </c>
      <c r="D7" s="5" t="s">
        <v>164</v>
      </c>
      <c r="E7" s="5" t="s">
        <v>165</v>
      </c>
      <c r="F7" s="5" t="s">
        <v>166</v>
      </c>
      <c r="G7" s="5" t="s">
        <v>141</v>
      </c>
      <c r="H7" s="5">
        <v>641989929</v>
      </c>
      <c r="I7" s="5"/>
      <c r="J7" s="5"/>
      <c r="K7" s="115">
        <f t="shared" si="0"/>
        <v>0</v>
      </c>
      <c r="L7" s="22">
        <f t="shared" si="1"/>
        <v>0</v>
      </c>
      <c r="M7" s="5"/>
    </row>
    <row r="8" spans="1:13" x14ac:dyDescent="0.2">
      <c r="B8" s="5"/>
      <c r="C8" s="5"/>
      <c r="D8" s="5"/>
      <c r="E8" s="5"/>
      <c r="F8" s="5"/>
      <c r="G8" s="5"/>
      <c r="H8" s="5"/>
      <c r="I8" s="5"/>
      <c r="J8" s="5"/>
      <c r="K8" s="115" t="str">
        <f t="shared" si="0"/>
        <v/>
      </c>
      <c r="L8" s="22" t="str">
        <f t="shared" si="1"/>
        <v/>
      </c>
      <c r="M8" s="5"/>
    </row>
    <row r="9" spans="1:13" x14ac:dyDescent="0.2">
      <c r="B9" s="5"/>
      <c r="C9" s="5"/>
      <c r="D9" s="5"/>
      <c r="E9" s="5"/>
      <c r="F9" s="5"/>
      <c r="G9" s="5"/>
      <c r="H9" s="5"/>
      <c r="I9" s="5"/>
      <c r="J9" s="5"/>
      <c r="K9" s="115" t="str">
        <f t="shared" si="0"/>
        <v/>
      </c>
      <c r="L9" s="22" t="str">
        <f t="shared" si="1"/>
        <v/>
      </c>
      <c r="M9" s="5"/>
    </row>
    <row r="10" spans="1:13" s="8" customFormat="1" x14ac:dyDescent="0.2">
      <c r="A10" s="1"/>
      <c r="B10" s="5"/>
      <c r="C10" s="5"/>
      <c r="D10" s="5"/>
      <c r="E10" s="5"/>
      <c r="F10" s="5"/>
      <c r="G10" s="5"/>
      <c r="H10" s="5"/>
      <c r="I10" s="5"/>
      <c r="J10" s="5"/>
      <c r="K10" s="115" t="str">
        <f t="shared" si="0"/>
        <v/>
      </c>
      <c r="L10" s="22" t="str">
        <f t="shared" si="1"/>
        <v/>
      </c>
      <c r="M10" s="5"/>
    </row>
    <row r="11" spans="1:13" s="8" customFormat="1" x14ac:dyDescent="0.2">
      <c r="A11" s="1"/>
      <c r="B11" s="5"/>
      <c r="C11" s="5"/>
      <c r="D11" s="5"/>
      <c r="E11" s="5"/>
      <c r="F11" s="5"/>
      <c r="G11" s="5"/>
      <c r="H11" s="5"/>
      <c r="I11" s="5"/>
      <c r="J11" s="5"/>
      <c r="K11" s="115" t="str">
        <f t="shared" si="0"/>
        <v/>
      </c>
      <c r="L11" s="22" t="str">
        <f t="shared" si="1"/>
        <v/>
      </c>
      <c r="M11" s="5"/>
    </row>
    <row r="12" spans="1:13" s="8" customFormat="1" x14ac:dyDescent="0.2">
      <c r="A12" s="1"/>
      <c r="B12" s="5"/>
      <c r="C12" s="5"/>
      <c r="D12" s="5"/>
      <c r="E12" s="5"/>
      <c r="F12" s="5"/>
      <c r="G12" s="5"/>
      <c r="H12" s="5"/>
      <c r="I12" s="5"/>
      <c r="J12" s="5"/>
      <c r="K12" s="115" t="str">
        <f t="shared" si="0"/>
        <v/>
      </c>
      <c r="L12" s="22" t="str">
        <f t="shared" si="1"/>
        <v/>
      </c>
      <c r="M12" s="5"/>
    </row>
    <row r="13" spans="1:13" s="8" customFormat="1" x14ac:dyDescent="0.2">
      <c r="A13" s="1"/>
      <c r="B13" s="5"/>
      <c r="C13" s="5"/>
      <c r="D13" s="5"/>
      <c r="E13" s="5"/>
      <c r="F13" s="5"/>
      <c r="G13" s="5"/>
      <c r="H13" s="5"/>
      <c r="I13" s="5"/>
      <c r="J13" s="5"/>
      <c r="K13" s="115" t="str">
        <f t="shared" si="0"/>
        <v/>
      </c>
      <c r="L13" s="22" t="str">
        <f t="shared" si="1"/>
        <v/>
      </c>
      <c r="M13" s="5"/>
    </row>
    <row r="14" spans="1:13" s="8" customFormat="1" x14ac:dyDescent="0.2">
      <c r="A14" s="1"/>
      <c r="B14" s="5"/>
      <c r="C14" s="5"/>
      <c r="D14" s="5"/>
      <c r="E14" s="5"/>
      <c r="F14" s="5"/>
      <c r="G14" s="5"/>
      <c r="H14" s="5"/>
      <c r="I14" s="5"/>
      <c r="J14" s="5"/>
      <c r="K14" s="115" t="str">
        <f t="shared" si="0"/>
        <v/>
      </c>
      <c r="L14" s="22" t="str">
        <f t="shared" si="1"/>
        <v/>
      </c>
      <c r="M14" s="5"/>
    </row>
    <row r="15" spans="1:13" s="8" customFormat="1" x14ac:dyDescent="0.2">
      <c r="A15" s="1"/>
      <c r="B15" s="5"/>
      <c r="C15" s="5"/>
      <c r="D15" s="5"/>
      <c r="E15" s="5"/>
      <c r="F15" s="5"/>
      <c r="G15" s="5"/>
      <c r="H15" s="5"/>
      <c r="I15" s="5"/>
      <c r="J15" s="5"/>
      <c r="K15" s="115" t="str">
        <f t="shared" si="0"/>
        <v/>
      </c>
      <c r="L15" s="22" t="str">
        <f t="shared" si="1"/>
        <v/>
      </c>
      <c r="M15" s="5"/>
    </row>
    <row r="16" spans="1:13" s="8" customFormat="1" x14ac:dyDescent="0.2">
      <c r="A16" s="1"/>
      <c r="B16" s="5"/>
      <c r="C16" s="5"/>
      <c r="D16" s="5"/>
      <c r="E16" s="5"/>
      <c r="F16" s="5"/>
      <c r="G16" s="5"/>
      <c r="H16" s="5"/>
      <c r="I16" s="5"/>
      <c r="J16" s="5"/>
      <c r="K16" s="115" t="str">
        <f t="shared" si="0"/>
        <v/>
      </c>
      <c r="L16" s="22" t="str">
        <f t="shared" si="1"/>
        <v/>
      </c>
      <c r="M16" s="5"/>
    </row>
    <row r="17" spans="1:13" s="8" customFormat="1" x14ac:dyDescent="0.2">
      <c r="A17" s="1"/>
      <c r="B17" s="5"/>
      <c r="C17" s="5"/>
      <c r="D17" s="5"/>
      <c r="E17" s="5"/>
      <c r="F17" s="5"/>
      <c r="G17" s="5"/>
      <c r="H17" s="5"/>
      <c r="I17" s="5"/>
      <c r="J17" s="5"/>
      <c r="K17" s="115" t="str">
        <f t="shared" si="0"/>
        <v/>
      </c>
      <c r="L17" s="22" t="str">
        <f t="shared" si="1"/>
        <v/>
      </c>
      <c r="M17" s="5"/>
    </row>
    <row r="18" spans="1:13" s="8" customFormat="1" x14ac:dyDescent="0.2">
      <c r="A18" s="1"/>
      <c r="B18" s="5"/>
      <c r="C18" s="5"/>
      <c r="D18" s="5"/>
      <c r="E18" s="5"/>
      <c r="F18" s="5"/>
      <c r="G18" s="5"/>
      <c r="H18" s="5"/>
      <c r="I18" s="5"/>
      <c r="J18" s="5"/>
      <c r="K18" s="115" t="str">
        <f t="shared" si="0"/>
        <v/>
      </c>
      <c r="L18" s="22" t="str">
        <f t="shared" si="1"/>
        <v/>
      </c>
      <c r="M18" s="5"/>
    </row>
    <row r="19" spans="1:13" s="8" customFormat="1" x14ac:dyDescent="0.2">
      <c r="A19" s="1"/>
      <c r="B19" s="5"/>
      <c r="C19" s="5"/>
      <c r="D19" s="5"/>
      <c r="E19" s="5"/>
      <c r="F19" s="5"/>
      <c r="G19" s="5"/>
      <c r="H19" s="5"/>
      <c r="I19" s="5"/>
      <c r="J19" s="5"/>
      <c r="K19" s="115" t="str">
        <f t="shared" si="0"/>
        <v/>
      </c>
      <c r="L19" s="22" t="str">
        <f t="shared" si="1"/>
        <v/>
      </c>
      <c r="M19" s="5"/>
    </row>
    <row r="20" spans="1:13" s="8" customFormat="1" x14ac:dyDescent="0.2">
      <c r="A20" s="1"/>
      <c r="B20" s="5"/>
      <c r="C20" s="5"/>
      <c r="D20" s="5"/>
      <c r="E20" s="5"/>
      <c r="F20" s="5"/>
      <c r="G20" s="5"/>
      <c r="H20" s="5"/>
      <c r="I20" s="5"/>
      <c r="J20" s="5"/>
      <c r="K20" s="115" t="str">
        <f t="shared" si="0"/>
        <v/>
      </c>
      <c r="L20" s="22" t="str">
        <f t="shared" si="1"/>
        <v/>
      </c>
      <c r="M20" s="5"/>
    </row>
    <row r="21" spans="1:13" s="8" customFormat="1" x14ac:dyDescent="0.2">
      <c r="A21" s="1"/>
      <c r="B21" s="5"/>
      <c r="C21" s="5"/>
      <c r="D21" s="5"/>
      <c r="E21" s="5"/>
      <c r="F21" s="5"/>
      <c r="G21" s="5"/>
      <c r="H21" s="5"/>
      <c r="I21" s="5"/>
      <c r="J21" s="5"/>
      <c r="K21" s="115" t="str">
        <f t="shared" si="0"/>
        <v/>
      </c>
      <c r="L21" s="22" t="str">
        <f t="shared" si="1"/>
        <v/>
      </c>
      <c r="M21" s="5"/>
    </row>
    <row r="22" spans="1:13" s="8" customFormat="1" x14ac:dyDescent="0.2">
      <c r="A22" s="1"/>
      <c r="B22" s="5"/>
      <c r="C22" s="5"/>
      <c r="D22" s="5"/>
      <c r="E22" s="5"/>
      <c r="F22" s="5"/>
      <c r="G22" s="5"/>
      <c r="H22" s="5"/>
      <c r="I22" s="5"/>
      <c r="J22" s="5"/>
      <c r="K22" s="115" t="str">
        <f t="shared" si="0"/>
        <v/>
      </c>
      <c r="L22" s="22" t="str">
        <f t="shared" si="1"/>
        <v/>
      </c>
      <c r="M22" s="5"/>
    </row>
    <row r="23" spans="1:13" s="8" customFormat="1" x14ac:dyDescent="0.2">
      <c r="A23" s="1"/>
      <c r="B23" s="5"/>
      <c r="C23" s="5"/>
      <c r="D23" s="5"/>
      <c r="E23" s="5"/>
      <c r="F23" s="5"/>
      <c r="G23" s="5"/>
      <c r="H23" s="5"/>
      <c r="I23" s="5"/>
      <c r="J23" s="5"/>
      <c r="K23" s="115" t="str">
        <f t="shared" si="0"/>
        <v/>
      </c>
      <c r="L23" s="22" t="str">
        <f t="shared" si="1"/>
        <v/>
      </c>
      <c r="M23" s="5"/>
    </row>
    <row r="24" spans="1:13" s="8" customFormat="1" x14ac:dyDescent="0.2">
      <c r="A24" s="1"/>
      <c r="B24" s="5"/>
      <c r="C24" s="5"/>
      <c r="D24" s="5"/>
      <c r="E24" s="5"/>
      <c r="F24" s="5"/>
      <c r="G24" s="5"/>
      <c r="H24" s="5"/>
      <c r="I24" s="5"/>
      <c r="J24" s="5"/>
      <c r="K24" s="115" t="str">
        <f t="shared" si="0"/>
        <v/>
      </c>
      <c r="L24" s="22" t="str">
        <f t="shared" si="1"/>
        <v/>
      </c>
      <c r="M24" s="5"/>
    </row>
    <row r="25" spans="1:13" s="8" customFormat="1" x14ac:dyDescent="0.2">
      <c r="A25" s="1"/>
      <c r="B25" s="5"/>
      <c r="C25" s="5"/>
      <c r="D25" s="5"/>
      <c r="E25" s="5"/>
      <c r="F25" s="5"/>
      <c r="G25" s="5"/>
      <c r="H25" s="5"/>
      <c r="I25" s="5"/>
      <c r="J25" s="5"/>
      <c r="K25" s="115" t="str">
        <f t="shared" si="0"/>
        <v/>
      </c>
      <c r="L25" s="22" t="str">
        <f t="shared" si="1"/>
        <v/>
      </c>
      <c r="M25" s="5"/>
    </row>
    <row r="26" spans="1:13" s="8" customFormat="1" x14ac:dyDescent="0.2">
      <c r="A26" s="1"/>
      <c r="B26" s="5"/>
      <c r="C26" s="5"/>
      <c r="D26" s="5"/>
      <c r="E26" s="5"/>
      <c r="F26" s="5"/>
      <c r="G26" s="5"/>
      <c r="H26" s="5"/>
      <c r="I26" s="5"/>
      <c r="J26" s="5"/>
      <c r="K26" s="115" t="str">
        <f t="shared" si="0"/>
        <v/>
      </c>
      <c r="L26" s="22" t="str">
        <f t="shared" si="1"/>
        <v/>
      </c>
      <c r="M26" s="5"/>
    </row>
    <row r="27" spans="1:13" s="8" customFormat="1" x14ac:dyDescent="0.2">
      <c r="A27" s="1"/>
      <c r="B27" s="5"/>
      <c r="C27" s="5"/>
      <c r="D27" s="5"/>
      <c r="E27" s="5"/>
      <c r="F27" s="5"/>
      <c r="G27" s="5"/>
      <c r="H27" s="5"/>
      <c r="I27" s="5"/>
      <c r="J27" s="5"/>
      <c r="K27" s="115" t="str">
        <f t="shared" si="0"/>
        <v/>
      </c>
      <c r="L27" s="22" t="str">
        <f t="shared" si="1"/>
        <v/>
      </c>
      <c r="M27" s="5"/>
    </row>
    <row r="28" spans="1:13" s="8" customFormat="1" x14ac:dyDescent="0.2">
      <c r="A28" s="1"/>
      <c r="B28" s="5"/>
      <c r="C28" s="5"/>
      <c r="D28" s="5"/>
      <c r="E28" s="5"/>
      <c r="F28" s="5"/>
      <c r="G28" s="5"/>
      <c r="H28" s="5"/>
      <c r="I28" s="5"/>
      <c r="J28" s="5"/>
      <c r="K28" s="115" t="str">
        <f t="shared" si="0"/>
        <v/>
      </c>
      <c r="L28" s="22" t="str">
        <f t="shared" si="1"/>
        <v/>
      </c>
      <c r="M28" s="5"/>
    </row>
    <row r="29" spans="1:13" s="8" customFormat="1" x14ac:dyDescent="0.2">
      <c r="A29" s="1"/>
      <c r="B29" s="5"/>
      <c r="C29" s="5"/>
      <c r="D29" s="5"/>
      <c r="E29" s="5"/>
      <c r="F29" s="5"/>
      <c r="G29" s="5"/>
      <c r="H29" s="5"/>
      <c r="I29" s="5"/>
      <c r="J29" s="5"/>
      <c r="K29" s="115" t="str">
        <f t="shared" si="0"/>
        <v/>
      </c>
      <c r="L29" s="22" t="str">
        <f t="shared" si="1"/>
        <v/>
      </c>
      <c r="M29" s="5"/>
    </row>
    <row r="30" spans="1:13" s="8" customFormat="1" x14ac:dyDescent="0.2">
      <c r="A30" s="1"/>
      <c r="B30" s="5"/>
      <c r="C30" s="5"/>
      <c r="D30" s="5"/>
      <c r="E30" s="5"/>
      <c r="F30" s="5"/>
      <c r="G30" s="5"/>
      <c r="H30" s="5"/>
      <c r="I30" s="5"/>
      <c r="J30" s="5"/>
      <c r="K30" s="115" t="str">
        <f t="shared" si="0"/>
        <v/>
      </c>
      <c r="L30" s="22" t="str">
        <f t="shared" si="1"/>
        <v/>
      </c>
      <c r="M30" s="5"/>
    </row>
    <row r="31" spans="1:13" s="8" customFormat="1" x14ac:dyDescent="0.2">
      <c r="A31" s="1"/>
      <c r="B31" s="5"/>
      <c r="C31" s="5"/>
      <c r="D31" s="5"/>
      <c r="E31" s="5"/>
      <c r="F31" s="5"/>
      <c r="G31" s="5"/>
      <c r="H31" s="5"/>
      <c r="I31" s="5"/>
      <c r="J31" s="5"/>
      <c r="K31" s="115" t="str">
        <f t="shared" si="0"/>
        <v/>
      </c>
      <c r="L31" s="22" t="str">
        <f t="shared" si="1"/>
        <v/>
      </c>
      <c r="M31" s="5"/>
    </row>
    <row r="32" spans="1:13" s="8" customFormat="1" x14ac:dyDescent="0.2">
      <c r="A32" s="1"/>
      <c r="B32" s="5"/>
      <c r="C32" s="5"/>
      <c r="D32" s="5"/>
      <c r="E32" s="5"/>
      <c r="F32" s="5"/>
      <c r="G32" s="5"/>
      <c r="H32" s="5"/>
      <c r="I32" s="5"/>
      <c r="J32" s="5"/>
      <c r="K32" s="115" t="str">
        <f t="shared" si="0"/>
        <v/>
      </c>
      <c r="L32" s="22" t="str">
        <f t="shared" si="1"/>
        <v/>
      </c>
      <c r="M32" s="5"/>
    </row>
    <row r="33" spans="1:13" s="8" customFormat="1" x14ac:dyDescent="0.2">
      <c r="A33" s="1"/>
      <c r="B33" s="5"/>
      <c r="C33" s="5"/>
      <c r="D33" s="5"/>
      <c r="E33" s="5"/>
      <c r="F33" s="5"/>
      <c r="G33" s="5"/>
      <c r="H33" s="5"/>
      <c r="I33" s="5"/>
      <c r="J33" s="5"/>
      <c r="K33" s="115" t="str">
        <f t="shared" si="0"/>
        <v/>
      </c>
      <c r="L33" s="22" t="str">
        <f t="shared" si="1"/>
        <v/>
      </c>
      <c r="M33" s="5"/>
    </row>
    <row r="34" spans="1:13" s="8" customFormat="1" x14ac:dyDescent="0.2">
      <c r="A34" s="1"/>
      <c r="B34" s="5"/>
      <c r="C34" s="5"/>
      <c r="D34" s="5"/>
      <c r="E34" s="5"/>
      <c r="F34" s="5"/>
      <c r="G34" s="5"/>
      <c r="H34" s="5"/>
      <c r="I34" s="5"/>
      <c r="J34" s="5"/>
      <c r="K34" s="115" t="str">
        <f t="shared" si="0"/>
        <v/>
      </c>
      <c r="L34" s="22" t="str">
        <f t="shared" si="1"/>
        <v/>
      </c>
      <c r="M34" s="5"/>
    </row>
    <row r="35" spans="1:13" s="8" customFormat="1" x14ac:dyDescent="0.2">
      <c r="A35" s="1"/>
      <c r="B35" s="5"/>
      <c r="C35" s="5"/>
      <c r="D35" s="5"/>
      <c r="E35" s="5"/>
      <c r="F35" s="5"/>
      <c r="G35" s="5"/>
      <c r="H35" s="5"/>
      <c r="I35" s="5"/>
      <c r="J35" s="5"/>
      <c r="K35" s="115" t="str">
        <f t="shared" si="0"/>
        <v/>
      </c>
      <c r="L35" s="22" t="str">
        <f t="shared" si="1"/>
        <v/>
      </c>
      <c r="M35" s="5"/>
    </row>
    <row r="36" spans="1:13" s="8" customFormat="1" x14ac:dyDescent="0.2">
      <c r="A36" s="1"/>
      <c r="B36" s="5"/>
      <c r="C36" s="5"/>
      <c r="D36" s="5"/>
      <c r="E36" s="5"/>
      <c r="F36" s="5"/>
      <c r="G36" s="5"/>
      <c r="H36" s="5"/>
      <c r="I36" s="5"/>
      <c r="J36" s="5"/>
      <c r="K36" s="115" t="str">
        <f t="shared" si="0"/>
        <v/>
      </c>
      <c r="L36" s="22" t="str">
        <f t="shared" si="1"/>
        <v/>
      </c>
      <c r="M36" s="5"/>
    </row>
    <row r="37" spans="1:13" s="8" customFormat="1" x14ac:dyDescent="0.2">
      <c r="A37" s="1"/>
      <c r="B37" s="5"/>
      <c r="C37" s="5"/>
      <c r="D37" s="5"/>
      <c r="E37" s="5"/>
      <c r="F37" s="5"/>
      <c r="G37" s="5"/>
      <c r="H37" s="5"/>
      <c r="I37" s="5"/>
      <c r="J37" s="5"/>
      <c r="K37" s="115" t="str">
        <f t="shared" si="0"/>
        <v/>
      </c>
      <c r="L37" s="22" t="str">
        <f t="shared" si="1"/>
        <v/>
      </c>
      <c r="M37" s="5"/>
    </row>
    <row r="38" spans="1:13" s="8" customFormat="1" x14ac:dyDescent="0.2">
      <c r="A38" s="1"/>
      <c r="B38" s="5"/>
      <c r="C38" s="5"/>
      <c r="D38" s="5"/>
      <c r="E38" s="5"/>
      <c r="F38" s="5"/>
      <c r="G38" s="5"/>
      <c r="H38" s="5"/>
      <c r="I38" s="5"/>
      <c r="J38" s="5"/>
      <c r="K38" s="115" t="str">
        <f t="shared" si="0"/>
        <v/>
      </c>
      <c r="L38" s="22" t="str">
        <f t="shared" si="1"/>
        <v/>
      </c>
      <c r="M38" s="5"/>
    </row>
    <row r="39" spans="1:13" s="8" customFormat="1" x14ac:dyDescent="0.2">
      <c r="A39" s="1"/>
      <c r="B39" s="5"/>
      <c r="C39" s="5"/>
      <c r="D39" s="5"/>
      <c r="E39" s="5"/>
      <c r="F39" s="5"/>
      <c r="G39" s="5"/>
      <c r="H39" s="5"/>
      <c r="I39" s="5"/>
      <c r="J39" s="5"/>
      <c r="K39" s="115" t="str">
        <f t="shared" si="0"/>
        <v/>
      </c>
      <c r="L39" s="22" t="str">
        <f t="shared" si="1"/>
        <v/>
      </c>
      <c r="M39" s="5"/>
    </row>
    <row r="40" spans="1:13" s="8" customFormat="1" x14ac:dyDescent="0.2">
      <c r="A40" s="1"/>
      <c r="B40" s="5"/>
      <c r="C40" s="5"/>
      <c r="D40" s="5"/>
      <c r="E40" s="5"/>
      <c r="F40" s="5"/>
      <c r="G40" s="5"/>
      <c r="H40" s="5"/>
      <c r="I40" s="5"/>
      <c r="J40" s="5"/>
      <c r="K40" s="115" t="str">
        <f t="shared" ref="K40:K69" si="2">IF(B40="","",SUMIF(Urenklantnr,B40,UrenAantal))</f>
        <v/>
      </c>
      <c r="L40" s="22" t="str">
        <f t="shared" ref="L40:L69" si="3">IF(B40="","",SUMIF(Urenklantnr,B40,UrenOmzet))</f>
        <v/>
      </c>
      <c r="M40" s="5"/>
    </row>
    <row r="41" spans="1:13" s="8" customFormat="1" x14ac:dyDescent="0.2">
      <c r="A41" s="1"/>
      <c r="B41" s="5"/>
      <c r="C41" s="5"/>
      <c r="D41" s="5"/>
      <c r="E41" s="5"/>
      <c r="F41" s="5"/>
      <c r="G41" s="5"/>
      <c r="H41" s="5"/>
      <c r="I41" s="5"/>
      <c r="J41" s="5"/>
      <c r="K41" s="115" t="str">
        <f t="shared" si="2"/>
        <v/>
      </c>
      <c r="L41" s="22" t="str">
        <f t="shared" si="3"/>
        <v/>
      </c>
      <c r="M41" s="5"/>
    </row>
    <row r="42" spans="1:13" s="8" customFormat="1" x14ac:dyDescent="0.2">
      <c r="A42" s="1"/>
      <c r="B42" s="5"/>
      <c r="C42" s="5"/>
      <c r="D42" s="5"/>
      <c r="E42" s="5"/>
      <c r="F42" s="5"/>
      <c r="G42" s="5"/>
      <c r="H42" s="5"/>
      <c r="I42" s="5"/>
      <c r="J42" s="5"/>
      <c r="K42" s="115" t="str">
        <f t="shared" si="2"/>
        <v/>
      </c>
      <c r="L42" s="22" t="str">
        <f t="shared" si="3"/>
        <v/>
      </c>
      <c r="M42" s="5"/>
    </row>
    <row r="43" spans="1:13" s="8" customFormat="1" x14ac:dyDescent="0.2">
      <c r="A43" s="1"/>
      <c r="B43" s="5"/>
      <c r="C43" s="5"/>
      <c r="D43" s="5"/>
      <c r="E43" s="5"/>
      <c r="F43" s="5"/>
      <c r="G43" s="5"/>
      <c r="H43" s="5"/>
      <c r="I43" s="5"/>
      <c r="J43" s="5"/>
      <c r="K43" s="115" t="str">
        <f t="shared" si="2"/>
        <v/>
      </c>
      <c r="L43" s="22" t="str">
        <f t="shared" si="3"/>
        <v/>
      </c>
      <c r="M43" s="5"/>
    </row>
    <row r="44" spans="1:13" s="8" customFormat="1" x14ac:dyDescent="0.2">
      <c r="A44" s="1"/>
      <c r="B44" s="5"/>
      <c r="C44" s="5"/>
      <c r="D44" s="5"/>
      <c r="E44" s="5"/>
      <c r="F44" s="5"/>
      <c r="G44" s="5"/>
      <c r="H44" s="5"/>
      <c r="I44" s="5"/>
      <c r="J44" s="5"/>
      <c r="K44" s="115" t="str">
        <f t="shared" si="2"/>
        <v/>
      </c>
      <c r="L44" s="22" t="str">
        <f t="shared" si="3"/>
        <v/>
      </c>
      <c r="M44" s="5"/>
    </row>
    <row r="45" spans="1:13" s="8" customFormat="1" x14ac:dyDescent="0.2">
      <c r="A45" s="1"/>
      <c r="B45" s="5"/>
      <c r="C45" s="5"/>
      <c r="D45" s="5"/>
      <c r="E45" s="5"/>
      <c r="F45" s="5"/>
      <c r="G45" s="5"/>
      <c r="H45" s="5"/>
      <c r="I45" s="5"/>
      <c r="J45" s="5"/>
      <c r="K45" s="115">
        <v>0.5</v>
      </c>
      <c r="L45" s="22" t="str">
        <f t="shared" si="3"/>
        <v/>
      </c>
      <c r="M45" s="5"/>
    </row>
    <row r="46" spans="1:13" s="8" customFormat="1" x14ac:dyDescent="0.2">
      <c r="A46" s="1"/>
      <c r="B46" s="5"/>
      <c r="C46" s="5"/>
      <c r="D46" s="5"/>
      <c r="E46" s="5"/>
      <c r="F46" s="5"/>
      <c r="G46" s="5"/>
      <c r="H46" s="5"/>
      <c r="I46" s="5"/>
      <c r="J46" s="5"/>
      <c r="K46" s="115" t="str">
        <f t="shared" si="2"/>
        <v/>
      </c>
      <c r="L46" s="22" t="str">
        <f t="shared" si="3"/>
        <v/>
      </c>
      <c r="M46" s="5"/>
    </row>
    <row r="47" spans="1:13" s="8" customFormat="1" x14ac:dyDescent="0.2">
      <c r="A47" s="1"/>
      <c r="B47" s="5"/>
      <c r="C47" s="5"/>
      <c r="D47" s="5"/>
      <c r="E47" s="5"/>
      <c r="F47" s="5"/>
      <c r="G47" s="5"/>
      <c r="H47" s="5"/>
      <c r="I47" s="5"/>
      <c r="J47" s="5"/>
      <c r="K47" s="115" t="str">
        <f t="shared" si="2"/>
        <v/>
      </c>
      <c r="L47" s="22" t="str">
        <f t="shared" si="3"/>
        <v/>
      </c>
      <c r="M47" s="5"/>
    </row>
    <row r="48" spans="1:13" s="8" customFormat="1" x14ac:dyDescent="0.2">
      <c r="A48" s="1"/>
      <c r="B48" s="5"/>
      <c r="C48" s="5"/>
      <c r="D48" s="5"/>
      <c r="E48" s="5"/>
      <c r="F48" s="5"/>
      <c r="G48" s="5"/>
      <c r="H48" s="5"/>
      <c r="I48" s="5"/>
      <c r="J48" s="5"/>
      <c r="K48" s="115" t="str">
        <f t="shared" si="2"/>
        <v/>
      </c>
      <c r="L48" s="22" t="str">
        <f t="shared" si="3"/>
        <v/>
      </c>
      <c r="M48" s="5"/>
    </row>
    <row r="49" spans="1:13" s="8" customFormat="1" x14ac:dyDescent="0.2">
      <c r="A49" s="1"/>
      <c r="B49" s="5"/>
      <c r="C49" s="5"/>
      <c r="D49" s="5"/>
      <c r="E49" s="5"/>
      <c r="F49" s="5"/>
      <c r="G49" s="5"/>
      <c r="H49" s="5"/>
      <c r="I49" s="5"/>
      <c r="J49" s="5"/>
      <c r="K49" s="115" t="str">
        <f t="shared" si="2"/>
        <v/>
      </c>
      <c r="L49" s="22" t="str">
        <f t="shared" si="3"/>
        <v/>
      </c>
      <c r="M49" s="5"/>
    </row>
    <row r="50" spans="1:13" s="8" customFormat="1" x14ac:dyDescent="0.2">
      <c r="A50" s="1"/>
      <c r="B50" s="5"/>
      <c r="C50" s="5"/>
      <c r="D50" s="5"/>
      <c r="E50" s="5"/>
      <c r="F50" s="5"/>
      <c r="G50" s="5"/>
      <c r="H50" s="5"/>
      <c r="I50" s="5"/>
      <c r="J50" s="5"/>
      <c r="K50" s="115" t="str">
        <f t="shared" si="2"/>
        <v/>
      </c>
      <c r="L50" s="22" t="str">
        <f t="shared" si="3"/>
        <v/>
      </c>
      <c r="M50" s="5"/>
    </row>
    <row r="51" spans="1:13" s="8" customFormat="1" x14ac:dyDescent="0.2">
      <c r="A51" s="1"/>
      <c r="B51" s="5"/>
      <c r="C51" s="5"/>
      <c r="D51" s="5"/>
      <c r="E51" s="5"/>
      <c r="F51" s="5"/>
      <c r="G51" s="5"/>
      <c r="H51" s="5"/>
      <c r="I51" s="5"/>
      <c r="J51" s="5"/>
      <c r="K51" s="115" t="str">
        <f t="shared" si="2"/>
        <v/>
      </c>
      <c r="L51" s="22" t="str">
        <f t="shared" si="3"/>
        <v/>
      </c>
      <c r="M51" s="5"/>
    </row>
    <row r="52" spans="1:13" s="8" customFormat="1" x14ac:dyDescent="0.2">
      <c r="A52" s="1"/>
      <c r="B52" s="5"/>
      <c r="C52" s="5"/>
      <c r="D52" s="5"/>
      <c r="E52" s="5"/>
      <c r="F52" s="5"/>
      <c r="G52" s="5"/>
      <c r="H52" s="5"/>
      <c r="I52" s="5"/>
      <c r="J52" s="5"/>
      <c r="K52" s="115" t="str">
        <f t="shared" si="2"/>
        <v/>
      </c>
      <c r="L52" s="22" t="str">
        <f t="shared" si="3"/>
        <v/>
      </c>
      <c r="M52" s="5"/>
    </row>
    <row r="53" spans="1:13" s="8" customFormat="1" x14ac:dyDescent="0.2">
      <c r="A53" s="1"/>
      <c r="B53" s="5"/>
      <c r="C53" s="5"/>
      <c r="D53" s="5"/>
      <c r="E53" s="5"/>
      <c r="F53" s="5"/>
      <c r="G53" s="5"/>
      <c r="H53" s="5"/>
      <c r="I53" s="5"/>
      <c r="J53" s="5"/>
      <c r="K53" s="115" t="str">
        <f t="shared" si="2"/>
        <v/>
      </c>
      <c r="L53" s="22" t="str">
        <f t="shared" si="3"/>
        <v/>
      </c>
      <c r="M53" s="5"/>
    </row>
    <row r="54" spans="1:13" s="8" customFormat="1" x14ac:dyDescent="0.2">
      <c r="A54" s="1"/>
      <c r="B54" s="5"/>
      <c r="C54" s="5"/>
      <c r="D54" s="5"/>
      <c r="E54" s="5"/>
      <c r="F54" s="5"/>
      <c r="G54" s="5"/>
      <c r="H54" s="5"/>
      <c r="I54" s="5"/>
      <c r="J54" s="5"/>
      <c r="K54" s="115" t="str">
        <f t="shared" si="2"/>
        <v/>
      </c>
      <c r="L54" s="22" t="str">
        <f t="shared" si="3"/>
        <v/>
      </c>
      <c r="M54" s="5"/>
    </row>
    <row r="55" spans="1:13" s="8" customFormat="1" x14ac:dyDescent="0.2">
      <c r="A55" s="1"/>
      <c r="B55" s="5"/>
      <c r="C55" s="5"/>
      <c r="D55" s="5"/>
      <c r="E55" s="5"/>
      <c r="F55" s="5"/>
      <c r="G55" s="5"/>
      <c r="H55" s="5"/>
      <c r="I55" s="5"/>
      <c r="J55" s="5"/>
      <c r="K55" s="115" t="str">
        <f t="shared" si="2"/>
        <v/>
      </c>
      <c r="L55" s="22" t="str">
        <f t="shared" si="3"/>
        <v/>
      </c>
      <c r="M55" s="5"/>
    </row>
    <row r="56" spans="1:13" s="8" customFormat="1" x14ac:dyDescent="0.2">
      <c r="A56" s="1"/>
      <c r="B56" s="5"/>
      <c r="C56" s="5"/>
      <c r="D56" s="5"/>
      <c r="E56" s="5"/>
      <c r="F56" s="5"/>
      <c r="G56" s="5"/>
      <c r="H56" s="5"/>
      <c r="I56" s="5"/>
      <c r="J56" s="5"/>
      <c r="K56" s="115" t="str">
        <f t="shared" si="2"/>
        <v/>
      </c>
      <c r="L56" s="22" t="str">
        <f t="shared" si="3"/>
        <v/>
      </c>
      <c r="M56" s="5"/>
    </row>
    <row r="57" spans="1:13" s="8" customFormat="1" x14ac:dyDescent="0.2">
      <c r="A57" s="1"/>
      <c r="B57" s="5"/>
      <c r="C57" s="5"/>
      <c r="D57" s="5"/>
      <c r="E57" s="5"/>
      <c r="F57" s="5"/>
      <c r="G57" s="5"/>
      <c r="H57" s="5"/>
      <c r="I57" s="5"/>
      <c r="J57" s="5"/>
      <c r="K57" s="115" t="str">
        <f t="shared" si="2"/>
        <v/>
      </c>
      <c r="L57" s="22" t="str">
        <f t="shared" si="3"/>
        <v/>
      </c>
      <c r="M57" s="5"/>
    </row>
    <row r="58" spans="1:13" s="8" customFormat="1" x14ac:dyDescent="0.2">
      <c r="A58" s="1"/>
      <c r="B58" s="5"/>
      <c r="C58" s="5"/>
      <c r="D58" s="5"/>
      <c r="E58" s="5"/>
      <c r="F58" s="5"/>
      <c r="G58" s="5"/>
      <c r="H58" s="5"/>
      <c r="I58" s="5"/>
      <c r="J58" s="5"/>
      <c r="K58" s="115" t="str">
        <f t="shared" si="2"/>
        <v/>
      </c>
      <c r="L58" s="22" t="str">
        <f t="shared" si="3"/>
        <v/>
      </c>
      <c r="M58" s="5"/>
    </row>
    <row r="59" spans="1:13" s="8" customFormat="1" x14ac:dyDescent="0.2">
      <c r="A59" s="1"/>
      <c r="B59" s="5"/>
      <c r="C59" s="5"/>
      <c r="D59" s="5"/>
      <c r="E59" s="5"/>
      <c r="F59" s="5"/>
      <c r="G59" s="5"/>
      <c r="H59" s="5"/>
      <c r="I59" s="5"/>
      <c r="J59" s="5"/>
      <c r="K59" s="115" t="str">
        <f t="shared" si="2"/>
        <v/>
      </c>
      <c r="L59" s="22" t="str">
        <f t="shared" si="3"/>
        <v/>
      </c>
      <c r="M59" s="5"/>
    </row>
    <row r="60" spans="1:13" s="8" customFormat="1" x14ac:dyDescent="0.2">
      <c r="A60" s="1"/>
      <c r="B60" s="5"/>
      <c r="C60" s="5"/>
      <c r="D60" s="5"/>
      <c r="E60" s="5"/>
      <c r="F60" s="5"/>
      <c r="G60" s="5"/>
      <c r="H60" s="5"/>
      <c r="I60" s="5"/>
      <c r="J60" s="5"/>
      <c r="K60" s="115" t="str">
        <f t="shared" si="2"/>
        <v/>
      </c>
      <c r="L60" s="22" t="str">
        <f t="shared" si="3"/>
        <v/>
      </c>
      <c r="M60" s="5"/>
    </row>
    <row r="61" spans="1:13" s="8" customFormat="1" x14ac:dyDescent="0.2">
      <c r="A61" s="1"/>
      <c r="B61" s="5"/>
      <c r="C61" s="5"/>
      <c r="D61" s="5"/>
      <c r="E61" s="5"/>
      <c r="F61" s="5"/>
      <c r="G61" s="5"/>
      <c r="H61" s="5"/>
      <c r="I61" s="5"/>
      <c r="J61" s="5"/>
      <c r="K61" s="115" t="str">
        <f t="shared" si="2"/>
        <v/>
      </c>
      <c r="L61" s="22" t="str">
        <f t="shared" si="3"/>
        <v/>
      </c>
      <c r="M61" s="5"/>
    </row>
    <row r="62" spans="1:13" s="8" customFormat="1" x14ac:dyDescent="0.2">
      <c r="A62" s="1"/>
      <c r="B62" s="5"/>
      <c r="C62" s="5"/>
      <c r="D62" s="5"/>
      <c r="E62" s="5"/>
      <c r="F62" s="5"/>
      <c r="G62" s="5"/>
      <c r="H62" s="5"/>
      <c r="I62" s="5"/>
      <c r="J62" s="5"/>
      <c r="K62" s="115" t="str">
        <f t="shared" si="2"/>
        <v/>
      </c>
      <c r="L62" s="22" t="str">
        <f t="shared" si="3"/>
        <v/>
      </c>
      <c r="M62" s="5"/>
    </row>
    <row r="63" spans="1:13" s="8" customFormat="1" x14ac:dyDescent="0.2">
      <c r="A63" s="1"/>
      <c r="B63" s="5"/>
      <c r="C63" s="5"/>
      <c r="D63" s="5"/>
      <c r="E63" s="5"/>
      <c r="F63" s="5"/>
      <c r="G63" s="5"/>
      <c r="H63" s="5"/>
      <c r="I63" s="5"/>
      <c r="J63" s="5"/>
      <c r="K63" s="115" t="str">
        <f t="shared" si="2"/>
        <v/>
      </c>
      <c r="L63" s="22" t="str">
        <f t="shared" si="3"/>
        <v/>
      </c>
      <c r="M63" s="5"/>
    </row>
    <row r="64" spans="1:13" s="8" customFormat="1" x14ac:dyDescent="0.2">
      <c r="A64" s="1"/>
      <c r="B64" s="5"/>
      <c r="C64" s="5"/>
      <c r="D64" s="5"/>
      <c r="E64" s="5"/>
      <c r="F64" s="5"/>
      <c r="G64" s="5"/>
      <c r="H64" s="5"/>
      <c r="I64" s="5"/>
      <c r="J64" s="5"/>
      <c r="K64" s="115" t="str">
        <f t="shared" si="2"/>
        <v/>
      </c>
      <c r="L64" s="22" t="str">
        <f t="shared" si="3"/>
        <v/>
      </c>
      <c r="M64" s="5"/>
    </row>
    <row r="65" spans="1:13" s="8" customFormat="1" x14ac:dyDescent="0.2">
      <c r="A65" s="1"/>
      <c r="B65" s="5"/>
      <c r="C65" s="5"/>
      <c r="D65" s="5"/>
      <c r="E65" s="5"/>
      <c r="F65" s="5"/>
      <c r="G65" s="5"/>
      <c r="H65" s="5"/>
      <c r="I65" s="5"/>
      <c r="J65" s="5"/>
      <c r="K65" s="115" t="str">
        <f t="shared" si="2"/>
        <v/>
      </c>
      <c r="L65" s="22" t="str">
        <f t="shared" si="3"/>
        <v/>
      </c>
      <c r="M65" s="5"/>
    </row>
    <row r="66" spans="1:13" s="8" customFormat="1" x14ac:dyDescent="0.2">
      <c r="A66" s="1"/>
      <c r="B66" s="5"/>
      <c r="C66" s="5"/>
      <c r="D66" s="5"/>
      <c r="E66" s="5"/>
      <c r="F66" s="5"/>
      <c r="G66" s="5"/>
      <c r="H66" s="5"/>
      <c r="I66" s="5"/>
      <c r="J66" s="5"/>
      <c r="K66" s="115" t="str">
        <f t="shared" si="2"/>
        <v/>
      </c>
      <c r="L66" s="22" t="str">
        <f t="shared" si="3"/>
        <v/>
      </c>
      <c r="M66" s="5"/>
    </row>
    <row r="67" spans="1:13" s="8" customFormat="1" x14ac:dyDescent="0.2">
      <c r="A67" s="1"/>
      <c r="B67" s="5"/>
      <c r="C67" s="5"/>
      <c r="D67" s="5"/>
      <c r="E67" s="5"/>
      <c r="F67" s="5"/>
      <c r="G67" s="5"/>
      <c r="H67" s="5"/>
      <c r="I67" s="5"/>
      <c r="J67" s="5"/>
      <c r="K67" s="115" t="str">
        <f t="shared" si="2"/>
        <v/>
      </c>
      <c r="L67" s="22" t="str">
        <f t="shared" si="3"/>
        <v/>
      </c>
      <c r="M67" s="5"/>
    </row>
    <row r="68" spans="1:13" s="8" customFormat="1" x14ac:dyDescent="0.2">
      <c r="A68" s="1"/>
      <c r="B68" s="5"/>
      <c r="C68" s="5"/>
      <c r="D68" s="5"/>
      <c r="E68" s="5"/>
      <c r="F68" s="5"/>
      <c r="G68" s="5"/>
      <c r="H68" s="5"/>
      <c r="I68" s="5"/>
      <c r="J68" s="5"/>
      <c r="K68" s="115" t="str">
        <f t="shared" si="2"/>
        <v/>
      </c>
      <c r="L68" s="22" t="str">
        <f t="shared" si="3"/>
        <v/>
      </c>
      <c r="M68" s="5"/>
    </row>
    <row r="69" spans="1:13" s="8" customFormat="1" x14ac:dyDescent="0.2">
      <c r="A69" s="1"/>
      <c r="B69" s="5"/>
      <c r="C69" s="5"/>
      <c r="D69" s="5"/>
      <c r="E69" s="5"/>
      <c r="F69" s="5"/>
      <c r="G69" s="5"/>
      <c r="H69" s="5"/>
      <c r="I69" s="5"/>
      <c r="J69" s="5"/>
      <c r="K69" s="115" t="str">
        <f t="shared" si="2"/>
        <v/>
      </c>
      <c r="L69" s="22" t="str">
        <f t="shared" si="3"/>
        <v/>
      </c>
      <c r="M69" s="5"/>
    </row>
    <row r="70" spans="1:13" s="8" customFormat="1" x14ac:dyDescent="0.2">
      <c r="A70" s="1"/>
      <c r="B70" s="5"/>
      <c r="C70" s="5"/>
      <c r="D70" s="5"/>
      <c r="E70" s="5"/>
      <c r="F70" s="5"/>
      <c r="G70" s="5"/>
      <c r="H70" s="5"/>
      <c r="I70" s="5"/>
      <c r="J70" s="5"/>
      <c r="K70" s="115" t="str">
        <f t="shared" ref="K70:K105" si="4">IF(B70="","",SUMIF(Urenklantnr,B70,UrenAantal))</f>
        <v/>
      </c>
      <c r="L70" s="22" t="str">
        <f t="shared" ref="L70:L105" si="5">IF(B70="","",SUMIF(Urenklantnr,B70,UrenOmzet))</f>
        <v/>
      </c>
      <c r="M70" s="5"/>
    </row>
    <row r="71" spans="1:13" s="8" customFormat="1" x14ac:dyDescent="0.2">
      <c r="A71" s="1"/>
      <c r="B71" s="5"/>
      <c r="C71" s="5"/>
      <c r="D71" s="5"/>
      <c r="E71" s="5"/>
      <c r="F71" s="5"/>
      <c r="G71" s="5"/>
      <c r="H71" s="5"/>
      <c r="I71" s="5"/>
      <c r="J71" s="5"/>
      <c r="K71" s="115" t="str">
        <f t="shared" si="4"/>
        <v/>
      </c>
      <c r="L71" s="22" t="str">
        <f t="shared" si="5"/>
        <v/>
      </c>
      <c r="M71" s="5"/>
    </row>
    <row r="72" spans="1:13" s="8" customFormat="1" x14ac:dyDescent="0.2">
      <c r="A72" s="1"/>
      <c r="B72" s="5"/>
      <c r="C72" s="5"/>
      <c r="D72" s="5"/>
      <c r="E72" s="5"/>
      <c r="F72" s="5"/>
      <c r="G72" s="5"/>
      <c r="H72" s="5"/>
      <c r="I72" s="5"/>
      <c r="J72" s="5"/>
      <c r="K72" s="115" t="str">
        <f t="shared" si="4"/>
        <v/>
      </c>
      <c r="L72" s="22" t="str">
        <f t="shared" si="5"/>
        <v/>
      </c>
      <c r="M72" s="5"/>
    </row>
    <row r="73" spans="1:13" s="8" customFormat="1" x14ac:dyDescent="0.2">
      <c r="A73" s="1"/>
      <c r="B73" s="5"/>
      <c r="C73" s="5"/>
      <c r="D73" s="5"/>
      <c r="E73" s="5"/>
      <c r="F73" s="5"/>
      <c r="G73" s="5"/>
      <c r="H73" s="5"/>
      <c r="I73" s="5"/>
      <c r="J73" s="5"/>
      <c r="K73" s="115" t="str">
        <f t="shared" si="4"/>
        <v/>
      </c>
      <c r="L73" s="22" t="str">
        <f t="shared" si="5"/>
        <v/>
      </c>
      <c r="M73" s="5"/>
    </row>
    <row r="74" spans="1:13" s="8" customFormat="1" x14ac:dyDescent="0.2">
      <c r="A74" s="1"/>
      <c r="B74" s="5"/>
      <c r="C74" s="5"/>
      <c r="D74" s="5"/>
      <c r="E74" s="5"/>
      <c r="F74" s="5"/>
      <c r="G74" s="5"/>
      <c r="H74" s="5"/>
      <c r="I74" s="5"/>
      <c r="J74" s="5"/>
      <c r="K74" s="115" t="str">
        <f t="shared" si="4"/>
        <v/>
      </c>
      <c r="L74" s="22" t="str">
        <f t="shared" si="5"/>
        <v/>
      </c>
      <c r="M74" s="5"/>
    </row>
    <row r="75" spans="1:13" s="8" customFormat="1" x14ac:dyDescent="0.2">
      <c r="A75" s="1"/>
      <c r="B75" s="5"/>
      <c r="C75" s="5"/>
      <c r="D75" s="5"/>
      <c r="E75" s="5"/>
      <c r="F75" s="5"/>
      <c r="G75" s="5"/>
      <c r="H75" s="5"/>
      <c r="I75" s="5"/>
      <c r="J75" s="5"/>
      <c r="K75" s="115" t="str">
        <f t="shared" si="4"/>
        <v/>
      </c>
      <c r="L75" s="22" t="str">
        <f t="shared" si="5"/>
        <v/>
      </c>
      <c r="M75" s="5"/>
    </row>
    <row r="76" spans="1:13" s="8" customFormat="1" x14ac:dyDescent="0.2">
      <c r="A76" s="1"/>
      <c r="B76" s="5"/>
      <c r="C76" s="5"/>
      <c r="D76" s="5"/>
      <c r="E76" s="5"/>
      <c r="F76" s="5"/>
      <c r="G76" s="5"/>
      <c r="H76" s="5"/>
      <c r="I76" s="5"/>
      <c r="J76" s="5"/>
      <c r="K76" s="115" t="str">
        <f t="shared" si="4"/>
        <v/>
      </c>
      <c r="L76" s="22" t="str">
        <f t="shared" si="5"/>
        <v/>
      </c>
      <c r="M76" s="5"/>
    </row>
    <row r="77" spans="1:13" s="8" customFormat="1" x14ac:dyDescent="0.2">
      <c r="A77" s="1"/>
      <c r="B77" s="5"/>
      <c r="C77" s="5"/>
      <c r="D77" s="5"/>
      <c r="E77" s="5"/>
      <c r="F77" s="5"/>
      <c r="G77" s="5"/>
      <c r="H77" s="5"/>
      <c r="I77" s="5"/>
      <c r="J77" s="5"/>
      <c r="K77" s="115" t="str">
        <f t="shared" si="4"/>
        <v/>
      </c>
      <c r="L77" s="22" t="str">
        <f t="shared" si="5"/>
        <v/>
      </c>
      <c r="M77" s="5"/>
    </row>
    <row r="78" spans="1:13" s="8" customFormat="1" x14ac:dyDescent="0.2">
      <c r="A78" s="1"/>
      <c r="B78" s="5"/>
      <c r="C78" s="5"/>
      <c r="D78" s="5"/>
      <c r="E78" s="5"/>
      <c r="F78" s="5"/>
      <c r="G78" s="5"/>
      <c r="H78" s="5"/>
      <c r="I78" s="5"/>
      <c r="J78" s="5"/>
      <c r="K78" s="115" t="str">
        <f t="shared" si="4"/>
        <v/>
      </c>
      <c r="L78" s="22" t="str">
        <f t="shared" si="5"/>
        <v/>
      </c>
      <c r="M78" s="5"/>
    </row>
    <row r="79" spans="1:13" s="8" customFormat="1" x14ac:dyDescent="0.2">
      <c r="A79" s="1"/>
      <c r="B79" s="5"/>
      <c r="C79" s="5"/>
      <c r="D79" s="5"/>
      <c r="E79" s="5"/>
      <c r="F79" s="5"/>
      <c r="G79" s="5"/>
      <c r="H79" s="5"/>
      <c r="I79" s="5"/>
      <c r="J79" s="5"/>
      <c r="K79" s="115" t="str">
        <f t="shared" si="4"/>
        <v/>
      </c>
      <c r="L79" s="22" t="str">
        <f t="shared" si="5"/>
        <v/>
      </c>
      <c r="M79" s="5"/>
    </row>
    <row r="80" spans="1:13" s="8" customFormat="1" x14ac:dyDescent="0.2">
      <c r="A80" s="1"/>
      <c r="B80" s="5"/>
      <c r="C80" s="5"/>
      <c r="D80" s="5"/>
      <c r="E80" s="5"/>
      <c r="F80" s="5"/>
      <c r="G80" s="5"/>
      <c r="H80" s="5"/>
      <c r="I80" s="5"/>
      <c r="J80" s="5"/>
      <c r="K80" s="115" t="str">
        <f t="shared" si="4"/>
        <v/>
      </c>
      <c r="L80" s="22" t="str">
        <f t="shared" si="5"/>
        <v/>
      </c>
      <c r="M80" s="5"/>
    </row>
    <row r="81" spans="1:13" s="8" customFormat="1" x14ac:dyDescent="0.2">
      <c r="A81" s="1"/>
      <c r="B81" s="5"/>
      <c r="C81" s="5"/>
      <c r="D81" s="5"/>
      <c r="E81" s="5"/>
      <c r="F81" s="5"/>
      <c r="G81" s="5"/>
      <c r="H81" s="5"/>
      <c r="I81" s="5"/>
      <c r="J81" s="5"/>
      <c r="K81" s="115" t="str">
        <f t="shared" si="4"/>
        <v/>
      </c>
      <c r="L81" s="22" t="str">
        <f t="shared" si="5"/>
        <v/>
      </c>
      <c r="M81" s="5"/>
    </row>
    <row r="82" spans="1:13" s="8" customFormat="1" x14ac:dyDescent="0.2">
      <c r="A82" s="1"/>
      <c r="B82" s="5"/>
      <c r="C82" s="5"/>
      <c r="D82" s="5"/>
      <c r="E82" s="5"/>
      <c r="F82" s="5"/>
      <c r="G82" s="5"/>
      <c r="H82" s="5"/>
      <c r="I82" s="5"/>
      <c r="J82" s="5"/>
      <c r="K82" s="115" t="str">
        <f t="shared" si="4"/>
        <v/>
      </c>
      <c r="L82" s="22" t="str">
        <f t="shared" si="5"/>
        <v/>
      </c>
      <c r="M82" s="5"/>
    </row>
    <row r="83" spans="1:13" s="8" customFormat="1" x14ac:dyDescent="0.2">
      <c r="A83" s="1"/>
      <c r="B83" s="5"/>
      <c r="C83" s="5"/>
      <c r="D83" s="5"/>
      <c r="E83" s="5"/>
      <c r="F83" s="5"/>
      <c r="G83" s="5"/>
      <c r="H83" s="5"/>
      <c r="I83" s="5"/>
      <c r="J83" s="5"/>
      <c r="K83" s="115" t="str">
        <f t="shared" si="4"/>
        <v/>
      </c>
      <c r="L83" s="22" t="str">
        <f t="shared" si="5"/>
        <v/>
      </c>
      <c r="M83" s="5"/>
    </row>
    <row r="84" spans="1:13" s="8" customFormat="1" x14ac:dyDescent="0.2">
      <c r="A84" s="1"/>
      <c r="B84" s="5"/>
      <c r="C84" s="5"/>
      <c r="D84" s="5"/>
      <c r="E84" s="5"/>
      <c r="F84" s="5"/>
      <c r="G84" s="5"/>
      <c r="H84" s="5"/>
      <c r="I84" s="5"/>
      <c r="J84" s="5"/>
      <c r="K84" s="115" t="str">
        <f t="shared" si="4"/>
        <v/>
      </c>
      <c r="L84" s="22" t="str">
        <f t="shared" si="5"/>
        <v/>
      </c>
      <c r="M84" s="5"/>
    </row>
    <row r="85" spans="1:13" s="8" customFormat="1" x14ac:dyDescent="0.2">
      <c r="A85" s="1"/>
      <c r="B85" s="5"/>
      <c r="C85" s="5"/>
      <c r="D85" s="5"/>
      <c r="E85" s="5"/>
      <c r="F85" s="5"/>
      <c r="G85" s="5"/>
      <c r="H85" s="5"/>
      <c r="I85" s="5"/>
      <c r="J85" s="5"/>
      <c r="K85" s="115" t="str">
        <f t="shared" si="4"/>
        <v/>
      </c>
      <c r="L85" s="22" t="str">
        <f t="shared" si="5"/>
        <v/>
      </c>
      <c r="M85" s="5"/>
    </row>
    <row r="86" spans="1:13" s="8" customFormat="1" x14ac:dyDescent="0.2">
      <c r="A86" s="1"/>
      <c r="B86" s="5"/>
      <c r="C86" s="5"/>
      <c r="D86" s="5"/>
      <c r="E86" s="5"/>
      <c r="F86" s="5"/>
      <c r="G86" s="5"/>
      <c r="H86" s="5"/>
      <c r="I86" s="5"/>
      <c r="J86" s="5"/>
      <c r="K86" s="115" t="str">
        <f t="shared" si="4"/>
        <v/>
      </c>
      <c r="L86" s="22" t="str">
        <f t="shared" si="5"/>
        <v/>
      </c>
      <c r="M86" s="5"/>
    </row>
    <row r="87" spans="1:13" s="8" customFormat="1" x14ac:dyDescent="0.2">
      <c r="A87" s="1"/>
      <c r="B87" s="5"/>
      <c r="C87" s="5"/>
      <c r="D87" s="5"/>
      <c r="E87" s="5"/>
      <c r="F87" s="5"/>
      <c r="G87" s="5"/>
      <c r="H87" s="5"/>
      <c r="I87" s="5"/>
      <c r="J87" s="5"/>
      <c r="K87" s="115" t="str">
        <f t="shared" si="4"/>
        <v/>
      </c>
      <c r="L87" s="22" t="str">
        <f t="shared" si="5"/>
        <v/>
      </c>
      <c r="M87" s="5"/>
    </row>
    <row r="88" spans="1:13" s="8" customFormat="1" x14ac:dyDescent="0.2">
      <c r="A88" s="1"/>
      <c r="B88" s="5"/>
      <c r="C88" s="5"/>
      <c r="D88" s="5"/>
      <c r="E88" s="5"/>
      <c r="F88" s="5"/>
      <c r="G88" s="5"/>
      <c r="H88" s="5"/>
      <c r="I88" s="5"/>
      <c r="J88" s="5"/>
      <c r="K88" s="115" t="str">
        <f t="shared" si="4"/>
        <v/>
      </c>
      <c r="L88" s="22" t="str">
        <f t="shared" si="5"/>
        <v/>
      </c>
      <c r="M88" s="5"/>
    </row>
    <row r="89" spans="1:13" s="8" customFormat="1" x14ac:dyDescent="0.2">
      <c r="A89" s="1"/>
      <c r="B89" s="5"/>
      <c r="C89" s="5"/>
      <c r="D89" s="5"/>
      <c r="E89" s="5"/>
      <c r="F89" s="5"/>
      <c r="G89" s="5"/>
      <c r="H89" s="5"/>
      <c r="I89" s="5"/>
      <c r="J89" s="5"/>
      <c r="K89" s="115" t="str">
        <f t="shared" si="4"/>
        <v/>
      </c>
      <c r="L89" s="22" t="str">
        <f t="shared" si="5"/>
        <v/>
      </c>
      <c r="M89" s="5"/>
    </row>
    <row r="90" spans="1:13" s="8" customFormat="1" x14ac:dyDescent="0.2">
      <c r="A90" s="1"/>
      <c r="B90" s="5"/>
      <c r="C90" s="5"/>
      <c r="D90" s="5"/>
      <c r="E90" s="5"/>
      <c r="F90" s="5"/>
      <c r="G90" s="5"/>
      <c r="H90" s="5"/>
      <c r="I90" s="5"/>
      <c r="J90" s="5"/>
      <c r="K90" s="115" t="str">
        <f t="shared" si="4"/>
        <v/>
      </c>
      <c r="L90" s="22" t="str">
        <f t="shared" si="5"/>
        <v/>
      </c>
      <c r="M90" s="5"/>
    </row>
    <row r="91" spans="1:13" s="8" customFormat="1" x14ac:dyDescent="0.2">
      <c r="A91" s="1"/>
      <c r="B91" s="5"/>
      <c r="C91" s="5"/>
      <c r="D91" s="5"/>
      <c r="E91" s="5"/>
      <c r="F91" s="5"/>
      <c r="G91" s="5"/>
      <c r="H91" s="5"/>
      <c r="I91" s="5"/>
      <c r="J91" s="5"/>
      <c r="K91" s="115" t="str">
        <f t="shared" si="4"/>
        <v/>
      </c>
      <c r="L91" s="22" t="str">
        <f t="shared" si="5"/>
        <v/>
      </c>
      <c r="M91" s="5"/>
    </row>
    <row r="92" spans="1:13" s="8" customFormat="1" x14ac:dyDescent="0.2">
      <c r="A92" s="1"/>
      <c r="B92" s="5"/>
      <c r="C92" s="5"/>
      <c r="D92" s="5"/>
      <c r="E92" s="5"/>
      <c r="F92" s="5"/>
      <c r="G92" s="5"/>
      <c r="H92" s="5"/>
      <c r="I92" s="5"/>
      <c r="J92" s="5"/>
      <c r="K92" s="115" t="str">
        <f t="shared" si="4"/>
        <v/>
      </c>
      <c r="L92" s="22" t="str">
        <f t="shared" si="5"/>
        <v/>
      </c>
      <c r="M92" s="5"/>
    </row>
    <row r="93" spans="1:13" s="8" customFormat="1" x14ac:dyDescent="0.2">
      <c r="A93" s="1"/>
      <c r="B93" s="5"/>
      <c r="C93" s="5"/>
      <c r="D93" s="5"/>
      <c r="E93" s="5"/>
      <c r="F93" s="5"/>
      <c r="G93" s="5"/>
      <c r="H93" s="5"/>
      <c r="I93" s="5"/>
      <c r="J93" s="5"/>
      <c r="K93" s="115" t="str">
        <f t="shared" si="4"/>
        <v/>
      </c>
      <c r="L93" s="22" t="str">
        <f t="shared" si="5"/>
        <v/>
      </c>
      <c r="M93" s="5"/>
    </row>
    <row r="94" spans="1:13" s="8" customFormat="1" x14ac:dyDescent="0.2">
      <c r="A94" s="1"/>
      <c r="B94" s="5"/>
      <c r="C94" s="5"/>
      <c r="D94" s="5"/>
      <c r="E94" s="5"/>
      <c r="F94" s="5"/>
      <c r="G94" s="5"/>
      <c r="H94" s="5"/>
      <c r="I94" s="5"/>
      <c r="J94" s="5"/>
      <c r="K94" s="115" t="str">
        <f t="shared" si="4"/>
        <v/>
      </c>
      <c r="L94" s="22" t="str">
        <f t="shared" si="5"/>
        <v/>
      </c>
      <c r="M94" s="5"/>
    </row>
    <row r="95" spans="1:13" s="8" customFormat="1" x14ac:dyDescent="0.2">
      <c r="A95" s="1"/>
      <c r="B95" s="5"/>
      <c r="C95" s="5"/>
      <c r="D95" s="5"/>
      <c r="E95" s="5"/>
      <c r="F95" s="5"/>
      <c r="G95" s="5"/>
      <c r="H95" s="5"/>
      <c r="I95" s="5"/>
      <c r="J95" s="5"/>
      <c r="K95" s="115" t="str">
        <f t="shared" si="4"/>
        <v/>
      </c>
      <c r="L95" s="22" t="str">
        <f t="shared" si="5"/>
        <v/>
      </c>
      <c r="M95" s="5"/>
    </row>
    <row r="96" spans="1:13" s="8" customFormat="1" x14ac:dyDescent="0.2">
      <c r="A96" s="1"/>
      <c r="B96" s="5"/>
      <c r="C96" s="5"/>
      <c r="D96" s="5"/>
      <c r="E96" s="5"/>
      <c r="F96" s="5"/>
      <c r="G96" s="5"/>
      <c r="H96" s="5"/>
      <c r="I96" s="5"/>
      <c r="J96" s="5"/>
      <c r="K96" s="115" t="str">
        <f t="shared" si="4"/>
        <v/>
      </c>
      <c r="L96" s="22" t="str">
        <f t="shared" si="5"/>
        <v/>
      </c>
      <c r="M96" s="5"/>
    </row>
    <row r="97" spans="1:13" s="8" customFormat="1" x14ac:dyDescent="0.2">
      <c r="A97" s="1"/>
      <c r="B97" s="5"/>
      <c r="C97" s="5"/>
      <c r="D97" s="5"/>
      <c r="E97" s="5"/>
      <c r="F97" s="5"/>
      <c r="G97" s="5"/>
      <c r="H97" s="5"/>
      <c r="I97" s="5"/>
      <c r="J97" s="5"/>
      <c r="K97" s="115" t="str">
        <f t="shared" si="4"/>
        <v/>
      </c>
      <c r="L97" s="22" t="str">
        <f t="shared" si="5"/>
        <v/>
      </c>
      <c r="M97" s="5"/>
    </row>
    <row r="98" spans="1:13" s="8" customFormat="1" x14ac:dyDescent="0.2">
      <c r="A98" s="1"/>
      <c r="B98" s="5"/>
      <c r="C98" s="5"/>
      <c r="D98" s="5"/>
      <c r="E98" s="5"/>
      <c r="F98" s="5"/>
      <c r="G98" s="5"/>
      <c r="H98" s="5"/>
      <c r="I98" s="5"/>
      <c r="J98" s="5"/>
      <c r="K98" s="115" t="str">
        <f t="shared" si="4"/>
        <v/>
      </c>
      <c r="L98" s="22" t="str">
        <f t="shared" si="5"/>
        <v/>
      </c>
      <c r="M98" s="5"/>
    </row>
    <row r="99" spans="1:13" s="8" customFormat="1" x14ac:dyDescent="0.2">
      <c r="A99" s="1"/>
      <c r="B99" s="5"/>
      <c r="C99" s="5"/>
      <c r="D99" s="5"/>
      <c r="E99" s="5"/>
      <c r="F99" s="5"/>
      <c r="G99" s="5"/>
      <c r="H99" s="5"/>
      <c r="I99" s="5"/>
      <c r="J99" s="5"/>
      <c r="K99" s="115" t="str">
        <f t="shared" si="4"/>
        <v/>
      </c>
      <c r="L99" s="22" t="str">
        <f t="shared" si="5"/>
        <v/>
      </c>
      <c r="M99" s="5"/>
    </row>
    <row r="100" spans="1:13" s="8" customFormat="1" x14ac:dyDescent="0.2">
      <c r="A100" s="1"/>
      <c r="B100" s="5"/>
      <c r="C100" s="5"/>
      <c r="D100" s="5"/>
      <c r="E100" s="5"/>
      <c r="F100" s="5"/>
      <c r="G100" s="5"/>
      <c r="H100" s="5"/>
      <c r="I100" s="5"/>
      <c r="J100" s="5"/>
      <c r="K100" s="115" t="str">
        <f t="shared" si="4"/>
        <v/>
      </c>
      <c r="L100" s="22" t="str">
        <f t="shared" si="5"/>
        <v/>
      </c>
      <c r="M100" s="5"/>
    </row>
    <row r="101" spans="1:13" s="8" customFormat="1" x14ac:dyDescent="0.2">
      <c r="A101" s="1"/>
      <c r="B101" s="5"/>
      <c r="C101" s="5"/>
      <c r="D101" s="5"/>
      <c r="E101" s="5"/>
      <c r="F101" s="5"/>
      <c r="G101" s="5"/>
      <c r="H101" s="5"/>
      <c r="I101" s="5"/>
      <c r="J101" s="5"/>
      <c r="K101" s="115" t="str">
        <f t="shared" si="4"/>
        <v/>
      </c>
      <c r="L101" s="22" t="str">
        <f t="shared" si="5"/>
        <v/>
      </c>
      <c r="M101" s="5"/>
    </row>
    <row r="102" spans="1:13" s="8" customFormat="1" x14ac:dyDescent="0.2">
      <c r="A102" s="1"/>
      <c r="B102" s="5"/>
      <c r="C102" s="5"/>
      <c r="D102" s="5"/>
      <c r="E102" s="5"/>
      <c r="F102" s="5"/>
      <c r="G102" s="5"/>
      <c r="H102" s="5"/>
      <c r="I102" s="5"/>
      <c r="J102" s="5"/>
      <c r="K102" s="115" t="str">
        <f t="shared" si="4"/>
        <v/>
      </c>
      <c r="L102" s="22" t="str">
        <f t="shared" si="5"/>
        <v/>
      </c>
      <c r="M102" s="5"/>
    </row>
    <row r="103" spans="1:13" s="8" customFormat="1" x14ac:dyDescent="0.2">
      <c r="A103" s="1"/>
      <c r="B103" s="5"/>
      <c r="C103" s="5"/>
      <c r="D103" s="5"/>
      <c r="E103" s="5"/>
      <c r="F103" s="5"/>
      <c r="G103" s="5"/>
      <c r="H103" s="5"/>
      <c r="I103" s="5"/>
      <c r="J103" s="5"/>
      <c r="K103" s="115" t="str">
        <f t="shared" si="4"/>
        <v/>
      </c>
      <c r="L103" s="22" t="str">
        <f t="shared" si="5"/>
        <v/>
      </c>
      <c r="M103" s="5"/>
    </row>
    <row r="104" spans="1:13" s="8" customFormat="1" x14ac:dyDescent="0.2">
      <c r="A104" s="1"/>
      <c r="B104" s="5"/>
      <c r="C104" s="5"/>
      <c r="D104" s="5"/>
      <c r="E104" s="5"/>
      <c r="F104" s="5"/>
      <c r="G104" s="5"/>
      <c r="H104" s="5"/>
      <c r="I104" s="5"/>
      <c r="J104" s="5"/>
      <c r="K104" s="115" t="str">
        <f t="shared" si="4"/>
        <v/>
      </c>
      <c r="L104" s="22" t="str">
        <f t="shared" si="5"/>
        <v/>
      </c>
      <c r="M104" s="5"/>
    </row>
    <row r="105" spans="1:13" s="8" customFormat="1" x14ac:dyDescent="0.2">
      <c r="A105" s="1"/>
      <c r="B105" s="5"/>
      <c r="C105" s="5"/>
      <c r="D105" s="5"/>
      <c r="E105" s="5"/>
      <c r="F105" s="5"/>
      <c r="G105" s="5"/>
      <c r="H105" s="5"/>
      <c r="I105" s="5"/>
      <c r="J105" s="5"/>
      <c r="K105" s="115" t="str">
        <f t="shared" si="4"/>
        <v/>
      </c>
      <c r="L105" s="22" t="str">
        <f t="shared" si="5"/>
        <v/>
      </c>
      <c r="M105" s="5"/>
    </row>
    <row r="106" spans="1:13" ht="12.6" hidden="1" x14ac:dyDescent="0.2"/>
    <row r="107" spans="1:13" ht="12.6" hidden="1" x14ac:dyDescent="0.2"/>
    <row r="108" spans="1:13" ht="12.6" hidden="1" x14ac:dyDescent="0.2"/>
    <row r="109" spans="1:13" ht="12.6" hidden="1" x14ac:dyDescent="0.2"/>
    <row r="110" spans="1:13" ht="12.6" hidden="1" x14ac:dyDescent="0.2"/>
    <row r="111" spans="1:13" ht="12.6" hidden="1" x14ac:dyDescent="0.2"/>
    <row r="112" spans="1:13" ht="12.6" hidden="1" x14ac:dyDescent="0.2"/>
    <row r="113" ht="12.6" hidden="1" x14ac:dyDescent="0.2"/>
    <row r="114" ht="12.6" hidden="1" x14ac:dyDescent="0.2"/>
    <row r="115" ht="12.6" hidden="1" x14ac:dyDescent="0.2"/>
    <row r="116" ht="12.6" hidden="1" x14ac:dyDescent="0.2"/>
    <row r="117" ht="12.6" hidden="1" x14ac:dyDescent="0.2"/>
    <row r="118" ht="12.6" hidden="1" x14ac:dyDescent="0.2"/>
    <row r="119" ht="12.6" hidden="1" x14ac:dyDescent="0.2"/>
    <row r="120" ht="12.6" hidden="1" x14ac:dyDescent="0.2"/>
    <row r="121" ht="12.6" hidden="1" x14ac:dyDescent="0.2"/>
    <row r="122" ht="12.6" hidden="1" x14ac:dyDescent="0.2"/>
    <row r="123" ht="12.6" hidden="1" x14ac:dyDescent="0.2"/>
    <row r="124" ht="12.6" hidden="1" x14ac:dyDescent="0.2"/>
    <row r="125" ht="12.6" hidden="1" x14ac:dyDescent="0.2"/>
    <row r="126" ht="12.6" hidden="1" x14ac:dyDescent="0.2"/>
    <row r="127" ht="12.6" hidden="1" x14ac:dyDescent="0.2"/>
    <row r="128" ht="12.6" hidden="1" x14ac:dyDescent="0.2"/>
    <row r="129" ht="12.6" hidden="1" x14ac:dyDescent="0.2"/>
    <row r="130" ht="12.6" hidden="1" x14ac:dyDescent="0.2"/>
    <row r="131" ht="12.6" hidden="1" x14ac:dyDescent="0.2"/>
    <row r="132" ht="12.6" hidden="1" x14ac:dyDescent="0.2"/>
    <row r="133" ht="12.6" hidden="1" x14ac:dyDescent="0.2"/>
    <row r="134" ht="12.6" hidden="1" x14ac:dyDescent="0.2"/>
    <row r="135" ht="12.6" hidden="1" x14ac:dyDescent="0.2"/>
    <row r="136" ht="12.6" hidden="1" x14ac:dyDescent="0.2"/>
    <row r="137" ht="12.6" hidden="1" x14ac:dyDescent="0.2"/>
    <row r="138" ht="12.6" hidden="1" x14ac:dyDescent="0.2"/>
    <row r="139" ht="12.6" hidden="1" x14ac:dyDescent="0.2"/>
    <row r="140" ht="12.6" hidden="1" x14ac:dyDescent="0.2"/>
    <row r="141" ht="12.6" hidden="1" x14ac:dyDescent="0.2"/>
    <row r="142" ht="12.6" hidden="1" x14ac:dyDescent="0.2"/>
    <row r="143" ht="12.6" hidden="1" x14ac:dyDescent="0.2"/>
    <row r="144" ht="12.6" hidden="1" x14ac:dyDescent="0.2"/>
    <row r="145" ht="12.6" hidden="1" x14ac:dyDescent="0.2"/>
    <row r="146" ht="12.6" hidden="1" x14ac:dyDescent="0.2"/>
    <row r="147" ht="12.6" hidden="1" x14ac:dyDescent="0.2"/>
    <row r="148" ht="12.6" hidden="1" x14ac:dyDescent="0.2"/>
    <row r="149" ht="12.6" hidden="1" x14ac:dyDescent="0.2"/>
    <row r="150" ht="12.6" hidden="1" x14ac:dyDescent="0.2"/>
    <row r="151" ht="12.6" hidden="1" x14ac:dyDescent="0.2"/>
    <row r="152" ht="12.6" hidden="1" x14ac:dyDescent="0.2"/>
    <row r="153" ht="12.6" hidden="1" x14ac:dyDescent="0.2"/>
    <row r="154" ht="12.6" hidden="1" x14ac:dyDescent="0.2"/>
    <row r="155" ht="12.6" hidden="1" x14ac:dyDescent="0.2"/>
    <row r="156" ht="12.6" hidden="1" x14ac:dyDescent="0.2"/>
    <row r="157" ht="12.6" hidden="1" x14ac:dyDescent="0.2"/>
    <row r="158" ht="12.6" hidden="1" x14ac:dyDescent="0.2"/>
    <row r="159" ht="12.6" hidden="1" x14ac:dyDescent="0.2"/>
    <row r="160" ht="12.6" hidden="1" x14ac:dyDescent="0.2"/>
    <row r="161" ht="12.6" hidden="1" x14ac:dyDescent="0.2"/>
    <row r="162" ht="12.6" hidden="1" x14ac:dyDescent="0.2"/>
    <row r="163" ht="12.6" hidden="1" x14ac:dyDescent="0.2"/>
    <row r="164" ht="12.6" hidden="1" x14ac:dyDescent="0.2"/>
    <row r="165" ht="12.6" hidden="1" x14ac:dyDescent="0.2"/>
    <row r="166" ht="12.6" hidden="1" x14ac:dyDescent="0.2"/>
    <row r="167" ht="12.6" hidden="1" x14ac:dyDescent="0.2"/>
    <row r="168" ht="12.6" hidden="1" x14ac:dyDescent="0.2"/>
    <row r="169" ht="12.6" hidden="1" x14ac:dyDescent="0.2"/>
    <row r="170" ht="12.6" hidden="1" x14ac:dyDescent="0.2"/>
    <row r="171" ht="12.6" hidden="1" x14ac:dyDescent="0.2"/>
    <row r="172" ht="12.6" hidden="1" x14ac:dyDescent="0.2"/>
    <row r="173" ht="12.6" hidden="1" x14ac:dyDescent="0.2"/>
    <row r="174" ht="12.6" hidden="1" x14ac:dyDescent="0.2"/>
    <row r="175" ht="12.6" hidden="1" x14ac:dyDescent="0.2"/>
    <row r="176" ht="12.6" hidden="1" x14ac:dyDescent="0.2"/>
    <row r="177" ht="12.6" hidden="1" x14ac:dyDescent="0.2"/>
    <row r="178" ht="12.6" hidden="1" x14ac:dyDescent="0.2"/>
    <row r="179" ht="12.6" hidden="1" x14ac:dyDescent="0.2"/>
    <row r="180" ht="12.6" hidden="1" x14ac:dyDescent="0.2"/>
    <row r="181" ht="12.6" hidden="1" x14ac:dyDescent="0.2"/>
    <row r="182" ht="12.6" hidden="1" x14ac:dyDescent="0.2"/>
    <row r="183" ht="12.6" hidden="1" x14ac:dyDescent="0.2"/>
    <row r="184" ht="12.6" hidden="1" x14ac:dyDescent="0.2"/>
    <row r="185" ht="12.6" hidden="1" x14ac:dyDescent="0.2"/>
    <row r="186" ht="12.6" hidden="1" x14ac:dyDescent="0.2"/>
    <row r="187" ht="12.6" hidden="1" x14ac:dyDescent="0.2"/>
    <row r="188" ht="12.6" hidden="1" x14ac:dyDescent="0.2"/>
    <row r="189" ht="12.6" hidden="1" x14ac:dyDescent="0.2"/>
    <row r="190" ht="12.6" hidden="1" x14ac:dyDescent="0.2"/>
    <row r="191" ht="12.6" hidden="1" x14ac:dyDescent="0.2"/>
    <row r="192" ht="12.6" hidden="1" x14ac:dyDescent="0.2"/>
    <row r="193" ht="12.6" hidden="1" x14ac:dyDescent="0.2"/>
    <row r="194" ht="12.6" hidden="1" x14ac:dyDescent="0.2"/>
    <row r="195" ht="12.6" hidden="1" x14ac:dyDescent="0.2"/>
    <row r="196" ht="12.6" hidden="1" x14ac:dyDescent="0.2"/>
    <row r="197" ht="12.6" hidden="1" x14ac:dyDescent="0.2"/>
    <row r="198" ht="12.6" hidden="1" x14ac:dyDescent="0.2"/>
    <row r="199" ht="12.6" hidden="1" x14ac:dyDescent="0.2"/>
    <row r="200" ht="12.6" hidden="1" x14ac:dyDescent="0.2"/>
    <row r="201" ht="12.6" hidden="1" x14ac:dyDescent="0.2"/>
    <row r="202" ht="12.6" hidden="1" x14ac:dyDescent="0.2"/>
    <row r="203" ht="12.6" hidden="1" x14ac:dyDescent="0.2"/>
    <row r="204" ht="12.6" hidden="1" x14ac:dyDescent="0.2"/>
    <row r="205" ht="12.6" hidden="1" x14ac:dyDescent="0.2"/>
    <row r="206" ht="12.6" hidden="1" x14ac:dyDescent="0.2"/>
    <row r="207" ht="12.6" hidden="1" x14ac:dyDescent="0.2"/>
    <row r="208" ht="12.6" hidden="1" x14ac:dyDescent="0.2"/>
    <row r="209" ht="12.6" hidden="1" x14ac:dyDescent="0.2"/>
    <row r="210" ht="12.6" hidden="1" x14ac:dyDescent="0.2"/>
    <row r="211" ht="12.6" hidden="1" x14ac:dyDescent="0.2"/>
    <row r="212" ht="12.6" hidden="1" x14ac:dyDescent="0.2"/>
    <row r="213" ht="12.6" hidden="1" x14ac:dyDescent="0.2"/>
    <row r="214" ht="12.6" hidden="1" x14ac:dyDescent="0.2"/>
    <row r="215" ht="12.6" hidden="1" x14ac:dyDescent="0.2"/>
    <row r="216" ht="12.6" hidden="1" x14ac:dyDescent="0.2"/>
    <row r="217" ht="12.6" hidden="1" x14ac:dyDescent="0.2"/>
    <row r="218" ht="12.6" hidden="1" x14ac:dyDescent="0.2"/>
    <row r="219" ht="12.6" hidden="1" x14ac:dyDescent="0.2"/>
    <row r="220" ht="12.6" hidden="1" x14ac:dyDescent="0.2"/>
    <row r="221" ht="12.6" hidden="1" x14ac:dyDescent="0.2"/>
    <row r="222" ht="12.6" hidden="1" x14ac:dyDescent="0.2"/>
    <row r="223" ht="12.6" hidden="1" x14ac:dyDescent="0.2"/>
    <row r="224" ht="12.6" hidden="1" x14ac:dyDescent="0.2"/>
    <row r="225" ht="12.6" hidden="1" x14ac:dyDescent="0.2"/>
    <row r="226" ht="12.6" hidden="1" x14ac:dyDescent="0.2"/>
    <row r="227" ht="12.6" hidden="1" x14ac:dyDescent="0.2"/>
    <row r="228" ht="12.6" hidden="1" x14ac:dyDescent="0.2"/>
    <row r="229" ht="12.6" hidden="1" x14ac:dyDescent="0.2"/>
    <row r="230" ht="12.6" hidden="1" x14ac:dyDescent="0.2"/>
    <row r="231" ht="12.6" hidden="1" x14ac:dyDescent="0.2"/>
    <row r="232" ht="12.6" hidden="1" x14ac:dyDescent="0.2"/>
    <row r="233" ht="12.6" hidden="1" x14ac:dyDescent="0.2"/>
    <row r="234" ht="12.6" hidden="1" x14ac:dyDescent="0.2"/>
    <row r="235" ht="12.6" hidden="1" x14ac:dyDescent="0.2"/>
    <row r="236" ht="12.6" hidden="1" x14ac:dyDescent="0.2"/>
    <row r="237" ht="12.6" hidden="1" x14ac:dyDescent="0.2"/>
    <row r="238" ht="12.6" hidden="1" x14ac:dyDescent="0.2"/>
    <row r="239" ht="12.6" hidden="1" x14ac:dyDescent="0.2"/>
    <row r="240" ht="12.6" hidden="1" x14ac:dyDescent="0.2"/>
    <row r="241" ht="12.6" hidden="1" x14ac:dyDescent="0.2"/>
    <row r="242" ht="12.6" hidden="1" x14ac:dyDescent="0.2"/>
    <row r="243" ht="12.6" hidden="1" x14ac:dyDescent="0.2"/>
    <row r="244" ht="12.6" hidden="1" x14ac:dyDescent="0.2"/>
    <row r="245" ht="12.6" hidden="1" x14ac:dyDescent="0.2"/>
    <row r="246" ht="12.6" hidden="1" x14ac:dyDescent="0.2"/>
    <row r="247" ht="12.6" hidden="1" x14ac:dyDescent="0.2"/>
    <row r="248" ht="12.6" hidden="1" x14ac:dyDescent="0.2"/>
    <row r="249" ht="12.6" hidden="1" x14ac:dyDescent="0.2"/>
    <row r="250" ht="12.6" hidden="1" x14ac:dyDescent="0.2"/>
    <row r="251" ht="12.6" hidden="1" x14ac:dyDescent="0.2"/>
    <row r="252" ht="12.6" hidden="1" x14ac:dyDescent="0.2"/>
    <row r="253" ht="12.6" hidden="1" x14ac:dyDescent="0.2"/>
    <row r="254" ht="12.6" hidden="1" x14ac:dyDescent="0.2"/>
    <row r="255" ht="12.6" hidden="1" x14ac:dyDescent="0.2"/>
    <row r="256" ht="12.6" hidden="1" x14ac:dyDescent="0.2"/>
    <row r="257" ht="12.6" hidden="1" x14ac:dyDescent="0.2"/>
    <row r="258" ht="12.6" hidden="1" x14ac:dyDescent="0.2"/>
    <row r="259" ht="12.6" hidden="1" x14ac:dyDescent="0.2"/>
    <row r="260" ht="12.6" hidden="1" x14ac:dyDescent="0.2"/>
    <row r="261" ht="12.6" hidden="1" x14ac:dyDescent="0.2"/>
    <row r="262" ht="12.6" hidden="1" x14ac:dyDescent="0.2"/>
    <row r="263" ht="12.6" hidden="1" x14ac:dyDescent="0.2"/>
    <row r="264" ht="12.6" hidden="1" x14ac:dyDescent="0.2"/>
    <row r="265" ht="12.6" hidden="1" x14ac:dyDescent="0.2"/>
    <row r="266" ht="12.6" hidden="1" x14ac:dyDescent="0.2"/>
    <row r="267" ht="12.6" hidden="1" x14ac:dyDescent="0.2"/>
    <row r="268" ht="12.6" hidden="1" x14ac:dyDescent="0.2"/>
    <row r="269" ht="12.6" hidden="1" x14ac:dyDescent="0.2"/>
    <row r="270" ht="12.6" hidden="1" x14ac:dyDescent="0.2"/>
    <row r="271" ht="12.6" hidden="1" x14ac:dyDescent="0.2"/>
    <row r="272" ht="12.6" hidden="1" x14ac:dyDescent="0.2"/>
    <row r="273" ht="12.6" hidden="1" x14ac:dyDescent="0.2"/>
    <row r="274" ht="12.6" hidden="1" x14ac:dyDescent="0.2"/>
    <row r="275" ht="12.6" hidden="1" x14ac:dyDescent="0.2"/>
    <row r="276" ht="12.6" hidden="1" x14ac:dyDescent="0.2"/>
    <row r="277" ht="12.6" hidden="1" x14ac:dyDescent="0.2"/>
    <row r="278" ht="12.6" hidden="1" x14ac:dyDescent="0.2"/>
    <row r="279" ht="12.6" hidden="1" x14ac:dyDescent="0.2"/>
    <row r="280" ht="12.6" hidden="1" x14ac:dyDescent="0.2"/>
    <row r="281" ht="12.6" hidden="1" x14ac:dyDescent="0.2"/>
    <row r="282" ht="12.6" hidden="1" x14ac:dyDescent="0.2"/>
    <row r="283" ht="12.6" hidden="1" x14ac:dyDescent="0.2"/>
    <row r="284" ht="12.6" hidden="1" x14ac:dyDescent="0.2"/>
    <row r="285" ht="12.6" hidden="1" x14ac:dyDescent="0.2"/>
    <row r="286" ht="12.6" hidden="1" x14ac:dyDescent="0.2"/>
    <row r="287" ht="12.6" hidden="1" x14ac:dyDescent="0.2"/>
    <row r="288" ht="12.6" hidden="1" x14ac:dyDescent="0.2"/>
    <row r="289" ht="12.6" hidden="1" x14ac:dyDescent="0.2"/>
    <row r="290" ht="12.6" hidden="1" x14ac:dyDescent="0.2"/>
    <row r="291" ht="12.6" hidden="1" x14ac:dyDescent="0.2"/>
    <row r="292" ht="12.6" hidden="1" x14ac:dyDescent="0.2"/>
    <row r="293" ht="12.6" hidden="1" x14ac:dyDescent="0.2"/>
    <row r="294" ht="12.6" hidden="1" x14ac:dyDescent="0.2"/>
    <row r="295" ht="12.6" hidden="1" x14ac:dyDescent="0.2"/>
    <row r="296" ht="12.6" hidden="1" x14ac:dyDescent="0.2"/>
    <row r="297" ht="12.6" hidden="1" x14ac:dyDescent="0.2"/>
    <row r="298" ht="12.6" hidden="1" x14ac:dyDescent="0.2"/>
    <row r="299" ht="12.6" hidden="1" x14ac:dyDescent="0.2"/>
    <row r="300" ht="12.6" hidden="1" x14ac:dyDescent="0.2"/>
    <row r="301" ht="12.6" hidden="1" x14ac:dyDescent="0.2"/>
    <row r="302" ht="12.6" hidden="1" x14ac:dyDescent="0.2"/>
    <row r="303" ht="12.6" hidden="1" x14ac:dyDescent="0.2"/>
    <row r="304" ht="12.6" hidden="1" x14ac:dyDescent="0.2"/>
    <row r="305" ht="12.6" hidden="1" x14ac:dyDescent="0.2"/>
    <row r="306" ht="12.6" hidden="1" x14ac:dyDescent="0.2"/>
    <row r="307" ht="12.6" hidden="1" x14ac:dyDescent="0.2"/>
    <row r="308" ht="12.6" hidden="1" x14ac:dyDescent="0.2"/>
    <row r="309" ht="12.6" hidden="1" x14ac:dyDescent="0.2"/>
    <row r="310" ht="12.6" hidden="1" x14ac:dyDescent="0.2"/>
    <row r="311" ht="12.6" hidden="1" x14ac:dyDescent="0.2"/>
    <row r="312" ht="12.6" hidden="1" x14ac:dyDescent="0.2"/>
    <row r="313" ht="12.6" hidden="1" x14ac:dyDescent="0.2"/>
    <row r="314" ht="12.6" hidden="1" x14ac:dyDescent="0.2"/>
    <row r="315" ht="12.6" hidden="1" x14ac:dyDescent="0.2"/>
    <row r="316" ht="12.6" hidden="1" x14ac:dyDescent="0.2"/>
    <row r="317" ht="12.6" hidden="1" x14ac:dyDescent="0.2"/>
    <row r="318" ht="12.6" hidden="1" x14ac:dyDescent="0.2"/>
    <row r="319" ht="12.6" hidden="1" x14ac:dyDescent="0.2"/>
    <row r="320" ht="12.6" hidden="1" x14ac:dyDescent="0.2"/>
    <row r="321" ht="12.6" hidden="1" x14ac:dyDescent="0.2"/>
    <row r="322" ht="12.6" hidden="1" x14ac:dyDescent="0.2"/>
    <row r="323" ht="12.6" hidden="1" x14ac:dyDescent="0.2"/>
    <row r="324" ht="12.6" hidden="1" x14ac:dyDescent="0.2"/>
    <row r="325" ht="12.6" hidden="1" x14ac:dyDescent="0.2"/>
    <row r="326" ht="12.6" hidden="1" x14ac:dyDescent="0.2"/>
    <row r="327" ht="12.6" hidden="1" x14ac:dyDescent="0.2"/>
    <row r="328" ht="12.6" hidden="1" x14ac:dyDescent="0.2"/>
    <row r="329" ht="12.6" hidden="1" x14ac:dyDescent="0.2"/>
    <row r="330" ht="12.6" hidden="1" x14ac:dyDescent="0.2"/>
    <row r="331" ht="12.6" hidden="1" x14ac:dyDescent="0.2"/>
    <row r="332" ht="12.6" hidden="1" x14ac:dyDescent="0.2"/>
    <row r="333" ht="12.6" hidden="1" x14ac:dyDescent="0.2"/>
    <row r="334" ht="12.6" hidden="1" x14ac:dyDescent="0.2"/>
    <row r="335" ht="12.6" hidden="1" x14ac:dyDescent="0.2"/>
    <row r="336" ht="12.6" hidden="1" x14ac:dyDescent="0.2"/>
    <row r="337" ht="12.6" hidden="1" x14ac:dyDescent="0.2"/>
    <row r="338" ht="12.6" hidden="1" x14ac:dyDescent="0.2"/>
    <row r="339" ht="12.6" hidden="1" x14ac:dyDescent="0.2"/>
    <row r="340" ht="12.6" hidden="1" x14ac:dyDescent="0.2"/>
    <row r="341" ht="12.6" hidden="1" x14ac:dyDescent="0.2"/>
    <row r="342" ht="12.6" hidden="1" x14ac:dyDescent="0.2"/>
    <row r="343" ht="12.6" hidden="1" x14ac:dyDescent="0.2"/>
    <row r="344" ht="12.6" hidden="1" x14ac:dyDescent="0.2"/>
    <row r="345" ht="12.6" hidden="1" x14ac:dyDescent="0.2"/>
    <row r="346" ht="12.6" hidden="1" x14ac:dyDescent="0.2"/>
    <row r="347" ht="12.6" hidden="1" x14ac:dyDescent="0.2"/>
    <row r="348" ht="12.6" hidden="1" x14ac:dyDescent="0.2"/>
    <row r="349" ht="12.6" hidden="1" x14ac:dyDescent="0.2"/>
    <row r="350" ht="12.6" hidden="1" x14ac:dyDescent="0.2"/>
    <row r="351" ht="12.6" hidden="1" x14ac:dyDescent="0.2"/>
    <row r="352" ht="12.6" hidden="1" x14ac:dyDescent="0.2"/>
    <row r="353" ht="12.6" hidden="1" x14ac:dyDescent="0.2"/>
    <row r="354" ht="12.6" hidden="1" x14ac:dyDescent="0.2"/>
    <row r="355" ht="12.6" hidden="1" x14ac:dyDescent="0.2"/>
    <row r="356" ht="12.6" hidden="1" x14ac:dyDescent="0.2"/>
    <row r="357" ht="12.6" hidden="1" x14ac:dyDescent="0.2"/>
    <row r="358" ht="12.6" hidden="1" x14ac:dyDescent="0.2"/>
    <row r="359" ht="12.6" hidden="1" x14ac:dyDescent="0.2"/>
    <row r="360" ht="12.6" hidden="1" x14ac:dyDescent="0.2"/>
    <row r="361" ht="12.6" hidden="1" x14ac:dyDescent="0.2"/>
    <row r="362" ht="12.6" hidden="1" x14ac:dyDescent="0.2"/>
    <row r="363" ht="12.6" hidden="1" x14ac:dyDescent="0.2"/>
    <row r="364" ht="12.6" hidden="1" x14ac:dyDescent="0.2"/>
    <row r="365" ht="12.6" hidden="1" x14ac:dyDescent="0.2"/>
    <row r="366" ht="12.6" hidden="1" x14ac:dyDescent="0.2"/>
    <row r="367" ht="12.6" hidden="1" x14ac:dyDescent="0.2"/>
    <row r="368" ht="12.6" hidden="1" x14ac:dyDescent="0.2"/>
    <row r="369" ht="12.6" hidden="1" x14ac:dyDescent="0.2"/>
    <row r="370" ht="12.6" hidden="1" x14ac:dyDescent="0.2"/>
    <row r="371" ht="12.6" hidden="1" x14ac:dyDescent="0.2"/>
    <row r="372" ht="12.6" hidden="1" x14ac:dyDescent="0.2"/>
    <row r="373" ht="12.6" hidden="1" x14ac:dyDescent="0.2"/>
    <row r="374" ht="12.6" hidden="1" x14ac:dyDescent="0.2"/>
    <row r="375" ht="12.6" hidden="1" x14ac:dyDescent="0.2"/>
    <row r="376" ht="12.6" hidden="1" x14ac:dyDescent="0.2"/>
    <row r="377" ht="12.6" hidden="1" x14ac:dyDescent="0.2"/>
    <row r="378" ht="12.6" hidden="1" x14ac:dyDescent="0.2"/>
    <row r="379" ht="12.6" hidden="1" x14ac:dyDescent="0.2"/>
    <row r="380" ht="12.6" hidden="1" x14ac:dyDescent="0.2"/>
    <row r="381" ht="12.6" hidden="1" x14ac:dyDescent="0.2"/>
    <row r="382" ht="12.6" hidden="1" x14ac:dyDescent="0.2"/>
    <row r="383" ht="12.6" hidden="1" x14ac:dyDescent="0.2"/>
    <row r="384" ht="12.6" hidden="1" x14ac:dyDescent="0.2"/>
    <row r="385" ht="12.6" hidden="1" x14ac:dyDescent="0.2"/>
    <row r="386" ht="12.6" hidden="1" x14ac:dyDescent="0.2"/>
    <row r="387" ht="12.6" hidden="1" x14ac:dyDescent="0.2"/>
    <row r="388" ht="12.6" hidden="1" x14ac:dyDescent="0.2"/>
    <row r="389" ht="12.6" hidden="1" x14ac:dyDescent="0.2"/>
    <row r="390" ht="12.6" hidden="1" x14ac:dyDescent="0.2"/>
    <row r="391" ht="12.6" hidden="1" x14ac:dyDescent="0.2"/>
    <row r="392" ht="12.6" hidden="1" x14ac:dyDescent="0.2"/>
    <row r="393" ht="12.6" hidden="1" x14ac:dyDescent="0.2"/>
    <row r="394" ht="12.6" hidden="1" x14ac:dyDescent="0.2"/>
    <row r="395" ht="12.6" hidden="1" x14ac:dyDescent="0.2"/>
    <row r="396" ht="12.6" hidden="1" x14ac:dyDescent="0.2"/>
    <row r="397" ht="12.6" hidden="1" x14ac:dyDescent="0.2"/>
    <row r="398" ht="12.6" hidden="1" x14ac:dyDescent="0.2"/>
    <row r="399" ht="12.6" hidden="1" x14ac:dyDescent="0.2"/>
    <row r="400" ht="12.6" hidden="1" x14ac:dyDescent="0.2"/>
    <row r="401" ht="12.6" hidden="1" x14ac:dyDescent="0.2"/>
    <row r="402" ht="12.6" hidden="1" x14ac:dyDescent="0.2"/>
    <row r="403" ht="12.6" hidden="1" x14ac:dyDescent="0.2"/>
    <row r="404" ht="12.6" hidden="1" x14ac:dyDescent="0.2"/>
    <row r="405" ht="12.6" hidden="1" x14ac:dyDescent="0.2"/>
    <row r="406" ht="12.6" hidden="1" x14ac:dyDescent="0.2"/>
    <row r="407" ht="12.6" hidden="1" x14ac:dyDescent="0.2"/>
    <row r="408" ht="12.6" hidden="1" x14ac:dyDescent="0.2"/>
    <row r="409" ht="12.6" hidden="1" x14ac:dyDescent="0.2"/>
    <row r="410" ht="12.6" hidden="1" x14ac:dyDescent="0.2"/>
    <row r="411" ht="12.6" hidden="1" x14ac:dyDescent="0.2"/>
    <row r="412" ht="12.6" hidden="1" x14ac:dyDescent="0.2"/>
    <row r="413" ht="12.6" hidden="1" x14ac:dyDescent="0.2"/>
    <row r="414" ht="12.6" hidden="1" x14ac:dyDescent="0.2"/>
    <row r="415" ht="12.6" hidden="1" x14ac:dyDescent="0.2"/>
    <row r="416" ht="12.6" hidden="1" x14ac:dyDescent="0.2"/>
    <row r="417" ht="12.6" hidden="1" x14ac:dyDescent="0.2"/>
    <row r="418" ht="12.6" hidden="1" x14ac:dyDescent="0.2"/>
    <row r="419" ht="12.6" hidden="1" x14ac:dyDescent="0.2"/>
    <row r="420" ht="12.6" hidden="1" x14ac:dyDescent="0.2"/>
    <row r="421" ht="12.6" hidden="1" x14ac:dyDescent="0.2"/>
    <row r="422" ht="12.6" hidden="1" x14ac:dyDescent="0.2"/>
    <row r="423" ht="12.6" hidden="1" x14ac:dyDescent="0.2"/>
    <row r="424" ht="12.6" hidden="1" x14ac:dyDescent="0.2"/>
    <row r="425" ht="12.6" hidden="1" x14ac:dyDescent="0.2"/>
    <row r="426" ht="12.6" hidden="1" x14ac:dyDescent="0.2"/>
    <row r="427" ht="12.6" hidden="1" x14ac:dyDescent="0.2"/>
    <row r="428" ht="12.6" hidden="1" x14ac:dyDescent="0.2"/>
    <row r="429" ht="12.6" hidden="1" x14ac:dyDescent="0.2"/>
    <row r="430" ht="12.6" hidden="1" x14ac:dyDescent="0.2"/>
    <row r="431" ht="12.6" hidden="1" x14ac:dyDescent="0.2"/>
    <row r="432" ht="12.6" hidden="1" x14ac:dyDescent="0.2"/>
    <row r="433" ht="12.6" hidden="1" x14ac:dyDescent="0.2"/>
    <row r="434" ht="12.6" hidden="1" x14ac:dyDescent="0.2"/>
    <row r="435" ht="12.6" hidden="1" x14ac:dyDescent="0.2"/>
    <row r="436" ht="12.6" hidden="1" x14ac:dyDescent="0.2"/>
    <row r="437" ht="12.6" hidden="1" x14ac:dyDescent="0.2"/>
    <row r="438" ht="12.6" hidden="1" x14ac:dyDescent="0.2"/>
    <row r="439" ht="12.6" hidden="1" x14ac:dyDescent="0.2"/>
    <row r="440" ht="12.6" hidden="1" x14ac:dyDescent="0.2"/>
    <row r="441" ht="12.6" hidden="1" x14ac:dyDescent="0.2"/>
    <row r="442" ht="12.6" hidden="1" x14ac:dyDescent="0.2"/>
    <row r="443" ht="12.6" hidden="1" x14ac:dyDescent="0.2"/>
    <row r="444" ht="12.6" hidden="1" x14ac:dyDescent="0.2"/>
    <row r="445" ht="12.6" hidden="1" x14ac:dyDescent="0.2"/>
    <row r="446" ht="12.6" hidden="1" x14ac:dyDescent="0.2"/>
    <row r="447" ht="12.6" hidden="1" x14ac:dyDescent="0.2"/>
    <row r="448" ht="12.6" hidden="1" x14ac:dyDescent="0.2"/>
    <row r="449" ht="12.6" hidden="1" x14ac:dyDescent="0.2"/>
    <row r="450" ht="12.6" hidden="1" x14ac:dyDescent="0.2"/>
    <row r="451" ht="12.6" hidden="1" x14ac:dyDescent="0.2"/>
    <row r="452" ht="12.6" hidden="1" x14ac:dyDescent="0.2"/>
    <row r="453" ht="12.6" hidden="1" x14ac:dyDescent="0.2"/>
    <row r="454" ht="12.6" hidden="1" x14ac:dyDescent="0.2"/>
    <row r="455" ht="12.6" hidden="1" x14ac:dyDescent="0.2"/>
    <row r="456" ht="12.6" hidden="1" x14ac:dyDescent="0.2"/>
    <row r="457" ht="12.6" hidden="1" x14ac:dyDescent="0.2"/>
    <row r="458" ht="12.6" hidden="1" x14ac:dyDescent="0.2"/>
    <row r="459" ht="12.6" hidden="1" x14ac:dyDescent="0.2"/>
    <row r="460" ht="12.6" hidden="1" x14ac:dyDescent="0.2"/>
    <row r="461" ht="12.6" hidden="1" x14ac:dyDescent="0.2"/>
    <row r="462" ht="12.6" hidden="1" x14ac:dyDescent="0.2"/>
    <row r="463" ht="12.6" hidden="1" x14ac:dyDescent="0.2"/>
    <row r="464" ht="12.6" hidden="1" x14ac:dyDescent="0.2"/>
    <row r="465" ht="12.6" hidden="1" x14ac:dyDescent="0.2"/>
    <row r="466" ht="12.6" hidden="1" x14ac:dyDescent="0.2"/>
    <row r="467" ht="12.6" hidden="1" x14ac:dyDescent="0.2"/>
    <row r="468" ht="12.6" hidden="1" x14ac:dyDescent="0.2"/>
    <row r="469" ht="12.6" hidden="1" x14ac:dyDescent="0.2"/>
    <row r="470" ht="12.6" hidden="1" x14ac:dyDescent="0.2"/>
    <row r="471" ht="12.6" hidden="1" x14ac:dyDescent="0.2"/>
    <row r="472" ht="12.6" hidden="1" x14ac:dyDescent="0.2"/>
    <row r="473" ht="12.6" hidden="1" x14ac:dyDescent="0.2"/>
    <row r="474" ht="12.6" hidden="1" x14ac:dyDescent="0.2"/>
    <row r="475" ht="12.6" hidden="1" x14ac:dyDescent="0.2"/>
    <row r="476" ht="12.6" hidden="1" x14ac:dyDescent="0.2"/>
    <row r="477" ht="12.6" hidden="1" x14ac:dyDescent="0.2"/>
    <row r="478" ht="12.6" hidden="1" x14ac:dyDescent="0.2"/>
    <row r="479" ht="12.6" hidden="1" x14ac:dyDescent="0.2"/>
    <row r="480" ht="12.6" hidden="1" x14ac:dyDescent="0.2"/>
    <row r="481" ht="12.6" hidden="1" x14ac:dyDescent="0.2"/>
    <row r="482" ht="12.6" hidden="1" x14ac:dyDescent="0.2"/>
    <row r="483" ht="12.6" hidden="1" x14ac:dyDescent="0.2"/>
    <row r="484" ht="12.6" hidden="1" x14ac:dyDescent="0.2"/>
    <row r="485" ht="12.6" hidden="1" x14ac:dyDescent="0.2"/>
    <row r="486" ht="12.6" hidden="1" x14ac:dyDescent="0.2"/>
    <row r="487" ht="12.6" hidden="1" x14ac:dyDescent="0.2"/>
    <row r="488" ht="12.6" hidden="1" x14ac:dyDescent="0.2"/>
    <row r="489" ht="12.6" hidden="1" x14ac:dyDescent="0.2"/>
    <row r="490" ht="12.6" hidden="1" x14ac:dyDescent="0.2"/>
    <row r="491" ht="12.6" hidden="1" x14ac:dyDescent="0.2"/>
    <row r="492" ht="12.6" hidden="1" x14ac:dyDescent="0.2"/>
    <row r="493" ht="12.6" hidden="1" x14ac:dyDescent="0.2"/>
    <row r="494" ht="12.6" hidden="1" x14ac:dyDescent="0.2"/>
    <row r="495" ht="12.6" hidden="1" x14ac:dyDescent="0.2"/>
    <row r="496" ht="12.6" hidden="1" x14ac:dyDescent="0.2"/>
    <row r="497" ht="12.6" hidden="1" x14ac:dyDescent="0.2"/>
    <row r="498" ht="12.6" hidden="1" x14ac:dyDescent="0.2"/>
    <row r="499" ht="12.6" hidden="1" x14ac:dyDescent="0.2"/>
    <row r="500" ht="12.6" hidden="1" x14ac:dyDescent="0.2"/>
    <row r="501" ht="12.6" hidden="1" x14ac:dyDescent="0.2"/>
    <row r="502" ht="12.6" hidden="1" x14ac:dyDescent="0.2"/>
    <row r="503" ht="12.6" hidden="1" x14ac:dyDescent="0.2"/>
    <row r="504" ht="12.6" hidden="1" x14ac:dyDescent="0.2"/>
    <row r="505" ht="12.6" hidden="1" x14ac:dyDescent="0.2"/>
    <row r="506" ht="12.6" hidden="1" x14ac:dyDescent="0.2"/>
    <row r="507" ht="12.6" hidden="1" x14ac:dyDescent="0.2"/>
    <row r="508" ht="12.6" hidden="1" x14ac:dyDescent="0.2"/>
    <row r="509" ht="12.6" hidden="1" x14ac:dyDescent="0.2"/>
    <row r="510" ht="12.6" hidden="1" x14ac:dyDescent="0.2"/>
    <row r="511" ht="12.6" hidden="1" x14ac:dyDescent="0.2"/>
    <row r="512" ht="12.6" hidden="1" x14ac:dyDescent="0.2"/>
    <row r="513" ht="12.6" hidden="1" x14ac:dyDescent="0.2"/>
    <row r="514" ht="12.6" hidden="1" x14ac:dyDescent="0.2"/>
    <row r="515" ht="12.6" hidden="1" x14ac:dyDescent="0.2"/>
    <row r="516" ht="12.6" hidden="1" x14ac:dyDescent="0.2"/>
    <row r="517" ht="12.6" hidden="1" x14ac:dyDescent="0.2"/>
    <row r="518" ht="12.6" hidden="1" x14ac:dyDescent="0.2"/>
    <row r="519" ht="12.6" hidden="1" x14ac:dyDescent="0.2"/>
    <row r="520" ht="12.6" hidden="1" x14ac:dyDescent="0.2"/>
    <row r="521" ht="12.6" hidden="1" x14ac:dyDescent="0.2"/>
    <row r="522" ht="12.6" hidden="1" x14ac:dyDescent="0.2"/>
    <row r="523" ht="12.6" hidden="1" x14ac:dyDescent="0.2"/>
    <row r="524" ht="12.6" hidden="1" x14ac:dyDescent="0.2"/>
    <row r="525" ht="12.6" hidden="1" x14ac:dyDescent="0.2"/>
    <row r="526" ht="12.6" hidden="1" x14ac:dyDescent="0.2"/>
    <row r="527" ht="12.6" hidden="1" x14ac:dyDescent="0.2"/>
    <row r="528" ht="12.6" hidden="1" x14ac:dyDescent="0.2"/>
    <row r="529" ht="12.6" hidden="1" x14ac:dyDescent="0.2"/>
    <row r="530" ht="12.6" hidden="1" x14ac:dyDescent="0.2"/>
    <row r="531" ht="12.6" hidden="1" x14ac:dyDescent="0.2"/>
    <row r="532" ht="12.6" hidden="1" x14ac:dyDescent="0.2"/>
    <row r="533" ht="12.6" hidden="1" x14ac:dyDescent="0.2"/>
    <row r="534" ht="12.6" hidden="1" x14ac:dyDescent="0.2"/>
    <row r="535" ht="12.6" hidden="1" x14ac:dyDescent="0.2"/>
    <row r="536" ht="12.6" hidden="1" x14ac:dyDescent="0.2"/>
    <row r="537" ht="12.6" hidden="1" x14ac:dyDescent="0.2"/>
    <row r="538" ht="12.6" hidden="1" x14ac:dyDescent="0.2"/>
    <row r="539" ht="12.6" hidden="1" x14ac:dyDescent="0.2"/>
    <row r="540" ht="12.6" hidden="1" x14ac:dyDescent="0.2"/>
    <row r="541" ht="12.6" hidden="1" x14ac:dyDescent="0.2"/>
    <row r="542" ht="12.6" hidden="1" x14ac:dyDescent="0.2"/>
    <row r="543" ht="12.6" hidden="1" x14ac:dyDescent="0.2"/>
    <row r="544" ht="12.6" hidden="1" x14ac:dyDescent="0.2"/>
    <row r="545" ht="12.6" hidden="1" x14ac:dyDescent="0.2"/>
    <row r="546" ht="12.6" hidden="1" x14ac:dyDescent="0.2"/>
    <row r="547" ht="12.6" hidden="1" x14ac:dyDescent="0.2"/>
    <row r="548" ht="12.6" hidden="1" x14ac:dyDescent="0.2"/>
    <row r="549" ht="12.6" hidden="1" x14ac:dyDescent="0.2"/>
    <row r="550" ht="12.6" hidden="1" x14ac:dyDescent="0.2"/>
    <row r="551" ht="12.6" hidden="1" x14ac:dyDescent="0.2"/>
    <row r="552" ht="12.6" hidden="1" x14ac:dyDescent="0.2"/>
    <row r="553" ht="12.6" hidden="1" x14ac:dyDescent="0.2"/>
    <row r="554" ht="12.6" hidden="1" x14ac:dyDescent="0.2"/>
    <row r="555" ht="12.6" hidden="1" x14ac:dyDescent="0.2"/>
    <row r="556" ht="12.6" hidden="1" x14ac:dyDescent="0.2"/>
    <row r="557" ht="12.6" hidden="1" x14ac:dyDescent="0.2"/>
    <row r="558" ht="12.6" hidden="1" x14ac:dyDescent="0.2"/>
    <row r="559" ht="12.6" hidden="1" x14ac:dyDescent="0.2"/>
    <row r="560" ht="12.6" hidden="1" x14ac:dyDescent="0.2"/>
    <row r="561" ht="12.6" hidden="1" x14ac:dyDescent="0.2"/>
    <row r="562" ht="12.6" hidden="1" x14ac:dyDescent="0.2"/>
    <row r="563" ht="12.6" hidden="1" x14ac:dyDescent="0.2"/>
    <row r="564" ht="12.6" hidden="1" x14ac:dyDescent="0.2"/>
    <row r="565" ht="12.6" hidden="1" x14ac:dyDescent="0.2"/>
    <row r="566" ht="12.6" hidden="1" x14ac:dyDescent="0.2"/>
    <row r="567" ht="12.6" hidden="1" x14ac:dyDescent="0.2"/>
    <row r="568" ht="12.6" hidden="1" x14ac:dyDescent="0.2"/>
    <row r="569" ht="12.6" hidden="1" x14ac:dyDescent="0.2"/>
    <row r="570" ht="12.6" hidden="1" x14ac:dyDescent="0.2"/>
    <row r="571" ht="12.6" hidden="1" x14ac:dyDescent="0.2"/>
    <row r="572" ht="12.6" hidden="1" x14ac:dyDescent="0.2"/>
    <row r="573" ht="12.6" hidden="1" x14ac:dyDescent="0.2"/>
    <row r="574" ht="12.6" hidden="1" x14ac:dyDescent="0.2"/>
    <row r="575" ht="12.6" hidden="1" x14ac:dyDescent="0.2"/>
    <row r="576" ht="12.6" hidden="1" x14ac:dyDescent="0.2"/>
    <row r="577" ht="12.6" hidden="1" x14ac:dyDescent="0.2"/>
    <row r="578" ht="12.6" hidden="1" x14ac:dyDescent="0.2"/>
    <row r="579" ht="12.6" hidden="1" x14ac:dyDescent="0.2"/>
    <row r="580" ht="12.6" hidden="1" x14ac:dyDescent="0.2"/>
    <row r="581" ht="12.6" hidden="1" x14ac:dyDescent="0.2"/>
    <row r="582" ht="12.6" hidden="1" x14ac:dyDescent="0.2"/>
    <row r="583" ht="12.6" hidden="1" x14ac:dyDescent="0.2"/>
    <row r="584" ht="12.6" hidden="1" x14ac:dyDescent="0.2"/>
    <row r="585" ht="12.6" hidden="1" x14ac:dyDescent="0.2"/>
    <row r="586" ht="12.6" hidden="1" x14ac:dyDescent="0.2"/>
    <row r="587" ht="12.6" hidden="1" x14ac:dyDescent="0.2"/>
    <row r="588" ht="12.6" hidden="1" x14ac:dyDescent="0.2"/>
    <row r="589" ht="12.6" hidden="1" x14ac:dyDescent="0.2"/>
    <row r="590" ht="12.6" hidden="1" x14ac:dyDescent="0.2"/>
    <row r="591" ht="12.6" hidden="1" x14ac:dyDescent="0.2"/>
    <row r="592" ht="12.6" hidden="1" x14ac:dyDescent="0.2"/>
    <row r="593" ht="12.6" hidden="1" x14ac:dyDescent="0.2"/>
    <row r="594" ht="12.6" hidden="1" x14ac:dyDescent="0.2"/>
    <row r="595" ht="12.6" hidden="1" x14ac:dyDescent="0.2"/>
    <row r="596" ht="12.6" hidden="1" x14ac:dyDescent="0.2"/>
    <row r="597" ht="12.6" hidden="1" x14ac:dyDescent="0.2"/>
    <row r="598" ht="12.6" hidden="1" x14ac:dyDescent="0.2"/>
    <row r="599" ht="12.6" hidden="1" x14ac:dyDescent="0.2"/>
    <row r="600" ht="12.6" hidden="1" x14ac:dyDescent="0.2"/>
    <row r="601" ht="12.75" customHeight="1" x14ac:dyDescent="0.2"/>
    <row r="602" ht="12.75" customHeight="1" x14ac:dyDescent="0.2"/>
    <row r="603" ht="12.75" customHeight="1" x14ac:dyDescent="0.2"/>
  </sheetData>
  <sheetProtection formatCells="0" formatColumns="0" formatRows="0" sort="0" autoFilter="0"/>
  <autoFilter ref="B5:M105"/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Footer>&amp;L&amp;"Verdana,Standaard"&amp;8&amp;F&amp;C&amp;"Verdana,Standaard"&amp;8&amp;D &amp;T&amp;R&amp;"Verdana,Standaard"&amp;8&amp;P |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03"/>
  <sheetViews>
    <sheetView showGridLines="0" zoomScaleNormal="100" workbookViewId="0">
      <pane ySplit="5" topLeftCell="A6" activePane="bottomLeft" state="frozen"/>
      <selection activeCell="H23" sqref="H23"/>
      <selection pane="bottomLeft" activeCell="B4" sqref="B4"/>
    </sheetView>
  </sheetViews>
  <sheetFormatPr defaultColWidth="0" defaultRowHeight="12.75" customHeight="1" zeroHeight="1" x14ac:dyDescent="0.2"/>
  <cols>
    <col min="1" max="1" width="1.5703125" style="1" customWidth="1"/>
    <col min="2" max="2" width="17" style="1" customWidth="1"/>
    <col min="3" max="3" width="15.7109375" style="1" customWidth="1"/>
    <col min="4" max="4" width="9.140625" style="1" bestFit="1" customWidth="1"/>
    <col min="5" max="5" width="12.42578125" style="1" bestFit="1" customWidth="1"/>
    <col min="6" max="7" width="12.42578125" style="1" customWidth="1"/>
    <col min="8" max="12" width="10.42578125" style="1" customWidth="1"/>
    <col min="13" max="13" width="24.5703125" style="1" customWidth="1"/>
    <col min="14" max="14" width="1.5703125" style="1" customWidth="1"/>
    <col min="15" max="22" width="0" style="1" hidden="1" customWidth="1"/>
    <col min="23" max="16384" width="9.140625" style="1" hidden="1"/>
  </cols>
  <sheetData>
    <row r="1" spans="1:13" ht="12.6" x14ac:dyDescent="0.2"/>
    <row r="2" spans="1:13" ht="24.6" x14ac:dyDescent="0.4">
      <c r="B2" s="2" t="s">
        <v>73</v>
      </c>
      <c r="H2" s="3"/>
      <c r="I2" s="3"/>
      <c r="J2" s="3"/>
      <c r="K2" s="3"/>
      <c r="L2" s="3"/>
    </row>
    <row r="3" spans="1:13" ht="19.5" customHeight="1" x14ac:dyDescent="0.2">
      <c r="B3" s="32" t="str">
        <f>Bedrijfsnaam</f>
        <v>Bedrijfsnaam</v>
      </c>
      <c r="H3" s="3"/>
      <c r="I3" s="3"/>
      <c r="J3" s="3"/>
      <c r="K3" s="3"/>
      <c r="L3" s="3"/>
    </row>
    <row r="4" spans="1:13" ht="12.6" x14ac:dyDescent="0.2"/>
    <row r="5" spans="1:13" ht="29.25" customHeight="1" x14ac:dyDescent="0.2">
      <c r="B5" s="147" t="s">
        <v>75</v>
      </c>
      <c r="C5" s="140" t="s">
        <v>74</v>
      </c>
      <c r="D5" s="140" t="s">
        <v>76</v>
      </c>
      <c r="E5" s="140" t="s">
        <v>77</v>
      </c>
      <c r="F5" s="142" t="s">
        <v>78</v>
      </c>
      <c r="G5" s="142" t="s">
        <v>79</v>
      </c>
      <c r="H5" s="143" t="s">
        <v>89</v>
      </c>
      <c r="I5" s="148" t="s">
        <v>80</v>
      </c>
      <c r="J5" s="148" t="s">
        <v>81</v>
      </c>
      <c r="K5" s="145" t="s">
        <v>11</v>
      </c>
      <c r="L5" s="145" t="s">
        <v>134</v>
      </c>
      <c r="M5" s="146" t="s">
        <v>82</v>
      </c>
    </row>
    <row r="6" spans="1:13" ht="12.6" x14ac:dyDescent="0.2">
      <c r="B6" s="5" t="s">
        <v>146</v>
      </c>
      <c r="C6" s="5">
        <v>1</v>
      </c>
      <c r="D6" s="5"/>
      <c r="E6" s="6" t="str">
        <f>IF(ISERROR(VLOOKUP(D6,TabelKlanten,2,FALSE)),"",VLOOKUP(D6,TabelKlanten,2,FALSE))</f>
        <v/>
      </c>
      <c r="F6" s="7"/>
      <c r="G6" s="7"/>
      <c r="H6" s="5"/>
      <c r="I6" s="5"/>
      <c r="J6" s="5"/>
      <c r="K6" s="115">
        <f>IF(B6="","",SUMIF(Urenregister!$H$6:$H$1029,Projecten!B6,UrenAantal))</f>
        <v>0</v>
      </c>
      <c r="L6" s="22">
        <f>IF(B6="","",SUMIF(UrenProjectcode,Projecten!B6,UrenOmzet))</f>
        <v>0</v>
      </c>
      <c r="M6" s="5"/>
    </row>
    <row r="7" spans="1:13" ht="12.6" x14ac:dyDescent="0.2">
      <c r="B7" s="5" t="s">
        <v>147</v>
      </c>
      <c r="C7" s="5">
        <v>2</v>
      </c>
      <c r="D7" s="5"/>
      <c r="E7" s="6" t="str">
        <f t="shared" ref="E7:E37" si="0">IF(ISERROR(VLOOKUP(D7,TabelKlanten,2,FALSE)),"",VLOOKUP(D7,TabelKlanten,2,FALSE))</f>
        <v/>
      </c>
      <c r="F7" s="7"/>
      <c r="G7" s="7"/>
      <c r="H7" s="5"/>
      <c r="I7" s="5"/>
      <c r="J7" s="5"/>
      <c r="K7" s="115">
        <f>IF(B7="","",SUMIF(Urenregister!$H$6:$H$1029,Projecten!B7,UrenAantal))</f>
        <v>0</v>
      </c>
      <c r="L7" s="22">
        <f>IF(B7="","",SUMIF(UrenProjectcode,Projecten!B7,UrenOmzet))</f>
        <v>0</v>
      </c>
      <c r="M7" s="5"/>
    </row>
    <row r="8" spans="1:13" ht="12.6" x14ac:dyDescent="0.2">
      <c r="B8" s="5" t="s">
        <v>148</v>
      </c>
      <c r="C8" s="5">
        <v>3</v>
      </c>
      <c r="D8" s="5"/>
      <c r="E8" s="6" t="str">
        <f t="shared" si="0"/>
        <v/>
      </c>
      <c r="F8" s="7"/>
      <c r="G8" s="7"/>
      <c r="H8" s="5"/>
      <c r="I8" s="5"/>
      <c r="J8" s="5"/>
      <c r="K8" s="115">
        <f>IF(B8="","",SUMIF(Urenregister!$H$6:$H$1029,Projecten!B8,UrenAantal))</f>
        <v>0</v>
      </c>
      <c r="L8" s="22">
        <f>IF(B8="","",SUMIF(UrenProjectcode,Projecten!B8,UrenOmzet))</f>
        <v>0</v>
      </c>
      <c r="M8" s="5"/>
    </row>
    <row r="9" spans="1:13" ht="12.6" x14ac:dyDescent="0.2">
      <c r="B9" s="5" t="s">
        <v>150</v>
      </c>
      <c r="C9" s="5">
        <v>4</v>
      </c>
      <c r="D9" s="5"/>
      <c r="E9" s="6" t="str">
        <f t="shared" si="0"/>
        <v/>
      </c>
      <c r="F9" s="7"/>
      <c r="G9" s="7"/>
      <c r="H9" s="5"/>
      <c r="I9" s="5"/>
      <c r="J9" s="5"/>
      <c r="K9" s="115">
        <f>IF(B9="","",SUMIF(Urenregister!$H$6:$H$1029,Projecten!B9,UrenAantal))</f>
        <v>0</v>
      </c>
      <c r="L9" s="22">
        <f>IF(B9="","",SUMIF(UrenProjectcode,Projecten!B9,UrenOmzet))</f>
        <v>0</v>
      </c>
      <c r="M9" s="5"/>
    </row>
    <row r="10" spans="1:13" s="8" customFormat="1" ht="12.6" x14ac:dyDescent="0.2">
      <c r="A10" s="1"/>
      <c r="B10" s="5" t="s">
        <v>149</v>
      </c>
      <c r="C10" s="5">
        <v>5</v>
      </c>
      <c r="D10" s="5"/>
      <c r="E10" s="6" t="str">
        <f t="shared" si="0"/>
        <v/>
      </c>
      <c r="F10" s="7"/>
      <c r="G10" s="7"/>
      <c r="H10" s="5"/>
      <c r="I10" s="5"/>
      <c r="J10" s="5"/>
      <c r="K10" s="115">
        <f>IF(B10="","",SUMIF(Urenregister!$H$6:$H$1029,Projecten!B10,UrenAantal))</f>
        <v>0</v>
      </c>
      <c r="L10" s="22">
        <f>IF(B10="","",SUMIF(UrenProjectcode,Projecten!B10,UrenOmzet))</f>
        <v>0</v>
      </c>
      <c r="M10" s="5"/>
    </row>
    <row r="11" spans="1:13" s="8" customFormat="1" ht="12.6" x14ac:dyDescent="0.2">
      <c r="A11" s="1"/>
      <c r="B11" s="5" t="s">
        <v>142</v>
      </c>
      <c r="C11" s="5">
        <v>6</v>
      </c>
      <c r="D11" s="5"/>
      <c r="E11" s="6" t="str">
        <f t="shared" si="0"/>
        <v/>
      </c>
      <c r="F11" s="7"/>
      <c r="G11" s="7"/>
      <c r="H11" s="5"/>
      <c r="I11" s="5"/>
      <c r="J11" s="5"/>
      <c r="K11" s="115">
        <f>IF(B11="","",SUMIF(Urenregister!$H$6:$H$1029,Projecten!B11,UrenAantal))</f>
        <v>0</v>
      </c>
      <c r="L11" s="22">
        <f>IF(B11="","",SUMIF(UrenProjectcode,Projecten!B11,UrenOmzet))</f>
        <v>0</v>
      </c>
      <c r="M11" s="5"/>
    </row>
    <row r="12" spans="1:13" s="8" customFormat="1" ht="12.6" x14ac:dyDescent="0.2">
      <c r="A12" s="1"/>
      <c r="B12" s="5" t="s">
        <v>151</v>
      </c>
      <c r="C12" s="5">
        <v>7</v>
      </c>
      <c r="D12" s="5"/>
      <c r="E12" s="6" t="str">
        <f t="shared" si="0"/>
        <v/>
      </c>
      <c r="F12" s="7"/>
      <c r="G12" s="7"/>
      <c r="H12" s="5"/>
      <c r="I12" s="5"/>
      <c r="J12" s="5"/>
      <c r="K12" s="115">
        <f>IF(B12="","",SUMIF(Urenregister!$H$6:$H$1029,Projecten!B12,UrenAantal))</f>
        <v>0</v>
      </c>
      <c r="L12" s="22">
        <f>IF(B12="","",SUMIF(UrenProjectcode,Projecten!B12,UrenOmzet))</f>
        <v>0</v>
      </c>
      <c r="M12" s="5"/>
    </row>
    <row r="13" spans="1:13" s="8" customFormat="1" ht="12.6" x14ac:dyDescent="0.2">
      <c r="A13" s="1"/>
      <c r="B13" s="5" t="s">
        <v>152</v>
      </c>
      <c r="C13" s="5">
        <v>8</v>
      </c>
      <c r="D13" s="5"/>
      <c r="E13" s="6" t="str">
        <f t="shared" si="0"/>
        <v/>
      </c>
      <c r="F13" s="7"/>
      <c r="G13" s="7"/>
      <c r="H13" s="5"/>
      <c r="I13" s="5"/>
      <c r="J13" s="5"/>
      <c r="K13" s="115">
        <f>IF(B13="","",SUMIF(Urenregister!$H$6:$H$1029,Projecten!B13,UrenAantal))</f>
        <v>0</v>
      </c>
      <c r="L13" s="22">
        <f>IF(B13="","",SUMIF(UrenProjectcode,Projecten!B13,UrenOmzet))</f>
        <v>0</v>
      </c>
      <c r="M13" s="5"/>
    </row>
    <row r="14" spans="1:13" s="8" customFormat="1" ht="12.6" x14ac:dyDescent="0.2">
      <c r="A14" s="1"/>
      <c r="B14" s="5" t="s">
        <v>153</v>
      </c>
      <c r="C14" s="5">
        <v>9</v>
      </c>
      <c r="D14" s="5"/>
      <c r="E14" s="6" t="str">
        <f t="shared" si="0"/>
        <v/>
      </c>
      <c r="F14" s="7"/>
      <c r="G14" s="7"/>
      <c r="H14" s="5"/>
      <c r="I14" s="5"/>
      <c r="J14" s="5"/>
      <c r="K14" s="115">
        <f>IF(B14="","",SUMIF(Urenregister!$H$6:$H$1029,Projecten!B14,UrenAantal))</f>
        <v>0</v>
      </c>
      <c r="L14" s="22">
        <f>IF(B14="","",SUMIF(UrenProjectcode,Projecten!B14,UrenOmzet))</f>
        <v>0</v>
      </c>
      <c r="M14" s="5"/>
    </row>
    <row r="15" spans="1:13" s="8" customFormat="1" x14ac:dyDescent="0.2">
      <c r="A15" s="1"/>
      <c r="B15" s="5" t="s">
        <v>154</v>
      </c>
      <c r="C15" s="5">
        <v>10</v>
      </c>
      <c r="D15" s="5"/>
      <c r="E15" s="6" t="str">
        <f t="shared" si="0"/>
        <v/>
      </c>
      <c r="F15" s="7"/>
      <c r="G15" s="7"/>
      <c r="H15" s="5"/>
      <c r="I15" s="5"/>
      <c r="J15" s="5"/>
      <c r="K15" s="115">
        <f>IF(B15="","",SUMIF(Urenregister!$H$6:$H$1029,Projecten!B15,UrenAantal))</f>
        <v>0</v>
      </c>
      <c r="L15" s="22">
        <f>IF(B15="","",SUMIF(UrenProjectcode,Projecten!B15,UrenOmzet))</f>
        <v>0</v>
      </c>
      <c r="M15" s="5"/>
    </row>
    <row r="16" spans="1:13" s="8" customFormat="1" x14ac:dyDescent="0.2">
      <c r="A16" s="1"/>
      <c r="B16" s="5" t="s">
        <v>155</v>
      </c>
      <c r="C16" s="5">
        <v>11</v>
      </c>
      <c r="D16" s="5"/>
      <c r="E16" s="6" t="str">
        <f t="shared" si="0"/>
        <v/>
      </c>
      <c r="F16" s="7"/>
      <c r="G16" s="7"/>
      <c r="H16" s="5"/>
      <c r="I16" s="5"/>
      <c r="J16" s="5"/>
      <c r="K16" s="115">
        <f>IF(B16="","",SUMIF(Urenregister!$H$6:$H$1029,Projecten!B16,UrenAantal))</f>
        <v>0</v>
      </c>
      <c r="L16" s="22">
        <f>IF(B16="","",SUMIF(UrenProjectcode,Projecten!B16,UrenOmzet))</f>
        <v>0</v>
      </c>
      <c r="M16" s="5"/>
    </row>
    <row r="17" spans="1:13" s="8" customFormat="1" x14ac:dyDescent="0.2">
      <c r="A17" s="1"/>
      <c r="B17" s="5" t="s">
        <v>156</v>
      </c>
      <c r="C17" s="5">
        <v>12</v>
      </c>
      <c r="D17" s="5"/>
      <c r="E17" s="6" t="str">
        <f t="shared" si="0"/>
        <v/>
      </c>
      <c r="F17" s="7"/>
      <c r="G17" s="7"/>
      <c r="H17" s="5"/>
      <c r="I17" s="5"/>
      <c r="J17" s="5"/>
      <c r="K17" s="115">
        <f>IF(B17="","",SUMIF(Urenregister!$H$6:$H$1029,Projecten!B17,UrenAantal))</f>
        <v>0</v>
      </c>
      <c r="L17" s="22">
        <f>IF(B17="","",SUMIF(UrenProjectcode,Projecten!B17,UrenOmzet))</f>
        <v>0</v>
      </c>
      <c r="M17" s="5"/>
    </row>
    <row r="18" spans="1:13" s="8" customFormat="1" x14ac:dyDescent="0.2">
      <c r="A18" s="1"/>
      <c r="B18" s="5" t="s">
        <v>157</v>
      </c>
      <c r="C18" s="5">
        <v>13</v>
      </c>
      <c r="D18" s="5"/>
      <c r="E18" s="6" t="str">
        <f t="shared" si="0"/>
        <v/>
      </c>
      <c r="F18" s="7"/>
      <c r="G18" s="7"/>
      <c r="H18" s="5"/>
      <c r="I18" s="5"/>
      <c r="J18" s="5"/>
      <c r="K18" s="115">
        <f>IF(B18="","",SUMIF(Urenregister!$H$6:$H$1029,Projecten!B18,UrenAantal))</f>
        <v>0</v>
      </c>
      <c r="L18" s="22">
        <f>IF(B18="","",SUMIF(UrenProjectcode,Projecten!B18,UrenOmzet))</f>
        <v>0</v>
      </c>
      <c r="M18" s="5"/>
    </row>
    <row r="19" spans="1:13" s="8" customFormat="1" x14ac:dyDescent="0.2">
      <c r="A19" s="1"/>
      <c r="B19" s="5" t="s">
        <v>158</v>
      </c>
      <c r="C19" s="5">
        <v>14</v>
      </c>
      <c r="D19" s="5"/>
      <c r="E19" s="6" t="str">
        <f t="shared" si="0"/>
        <v/>
      </c>
      <c r="F19" s="7"/>
      <c r="G19" s="7"/>
      <c r="H19" s="5"/>
      <c r="I19" s="5"/>
      <c r="J19" s="5"/>
      <c r="K19" s="115">
        <f>IF(B19="","",SUMIF(Urenregister!$H$6:$H$1029,Projecten!B19,UrenAantal))</f>
        <v>0</v>
      </c>
      <c r="L19" s="22">
        <f>IF(B19="","",SUMIF(UrenProjectcode,Projecten!B19,UrenOmzet))</f>
        <v>0</v>
      </c>
      <c r="M19" s="5"/>
    </row>
    <row r="20" spans="1:13" s="8" customFormat="1" x14ac:dyDescent="0.2">
      <c r="A20" s="1"/>
      <c r="B20" s="5" t="s">
        <v>159</v>
      </c>
      <c r="C20" s="5">
        <v>15</v>
      </c>
      <c r="D20" s="5"/>
      <c r="E20" s="6" t="str">
        <f t="shared" si="0"/>
        <v/>
      </c>
      <c r="F20" s="7"/>
      <c r="G20" s="7"/>
      <c r="H20" s="5"/>
      <c r="I20" s="5"/>
      <c r="J20" s="5"/>
      <c r="K20" s="115">
        <f>IF(B20="","",SUMIF(Urenregister!$H$6:$H$1029,Projecten!B20,UrenAantal))</f>
        <v>0</v>
      </c>
      <c r="L20" s="22">
        <f>IF(B20="","",SUMIF(UrenProjectcode,Projecten!B20,UrenOmzet))</f>
        <v>0</v>
      </c>
      <c r="M20" s="5"/>
    </row>
    <row r="21" spans="1:13" s="8" customFormat="1" x14ac:dyDescent="0.2">
      <c r="A21" s="1"/>
      <c r="B21" s="5" t="s">
        <v>58</v>
      </c>
      <c r="C21" s="5">
        <v>16</v>
      </c>
      <c r="D21" s="5"/>
      <c r="E21" s="6" t="str">
        <f t="shared" si="0"/>
        <v/>
      </c>
      <c r="F21" s="7"/>
      <c r="G21" s="7"/>
      <c r="H21" s="5"/>
      <c r="I21" s="5"/>
      <c r="J21" s="5"/>
      <c r="K21" s="115">
        <f>IF(B21="","",SUMIF(Urenregister!$H$6:$H$1029,Projecten!B21,UrenAantal))</f>
        <v>0</v>
      </c>
      <c r="L21" s="22">
        <f>IF(B21="","",SUMIF(UrenProjectcode,Projecten!B21,UrenOmzet))</f>
        <v>0</v>
      </c>
      <c r="M21" s="5"/>
    </row>
    <row r="22" spans="1:13" s="8" customFormat="1" x14ac:dyDescent="0.2">
      <c r="A22" s="1"/>
      <c r="B22" s="5" t="s">
        <v>160</v>
      </c>
      <c r="C22" s="5">
        <v>17</v>
      </c>
      <c r="D22" s="5"/>
      <c r="E22" s="6" t="str">
        <f t="shared" si="0"/>
        <v/>
      </c>
      <c r="F22" s="7"/>
      <c r="G22" s="7"/>
      <c r="H22" s="5"/>
      <c r="I22" s="5"/>
      <c r="J22" s="5"/>
      <c r="K22" s="115">
        <f>IF(B22="","",SUMIF(Urenregister!$H$6:$H$1029,Projecten!B22,UrenAantal))</f>
        <v>0</v>
      </c>
      <c r="L22" s="22">
        <f>IF(B22="","",SUMIF(UrenProjectcode,Projecten!B22,UrenOmzet))</f>
        <v>0</v>
      </c>
      <c r="M22" s="5"/>
    </row>
    <row r="23" spans="1:13" s="8" customFormat="1" x14ac:dyDescent="0.2">
      <c r="A23" s="1"/>
      <c r="B23" s="5"/>
      <c r="C23" s="5"/>
      <c r="D23" s="5"/>
      <c r="E23" s="6" t="str">
        <f t="shared" si="0"/>
        <v/>
      </c>
      <c r="F23" s="7"/>
      <c r="G23" s="7"/>
      <c r="H23" s="5"/>
      <c r="I23" s="5"/>
      <c r="J23" s="5"/>
      <c r="K23" s="115" t="str">
        <f>IF(B23="","",SUMIF(Urenregister!$H$6:$H$1029,Projecten!B23,UrenAantal))</f>
        <v/>
      </c>
      <c r="L23" s="22" t="str">
        <f>IF(B23="","",SUMIF(UrenProjectcode,Projecten!B23,UrenOmzet))</f>
        <v/>
      </c>
      <c r="M23" s="5"/>
    </row>
    <row r="24" spans="1:13" s="8" customFormat="1" x14ac:dyDescent="0.2">
      <c r="A24" s="1"/>
      <c r="B24" s="5"/>
      <c r="C24" s="5"/>
      <c r="D24" s="5"/>
      <c r="E24" s="6" t="str">
        <f t="shared" si="0"/>
        <v/>
      </c>
      <c r="F24" s="7"/>
      <c r="G24" s="7"/>
      <c r="H24" s="5"/>
      <c r="I24" s="5"/>
      <c r="J24" s="5"/>
      <c r="K24" s="115" t="str">
        <f>IF(B24="","",SUMIF(Urenregister!$H$6:$H$1029,Projecten!B24,UrenAantal))</f>
        <v/>
      </c>
      <c r="L24" s="22" t="str">
        <f>IF(B24="","",SUMIF(UrenProjectcode,Projecten!B24,UrenOmzet))</f>
        <v/>
      </c>
      <c r="M24" s="5"/>
    </row>
    <row r="25" spans="1:13" s="8" customFormat="1" x14ac:dyDescent="0.2">
      <c r="A25" s="1"/>
      <c r="B25" s="5"/>
      <c r="C25" s="5"/>
      <c r="D25" s="5"/>
      <c r="E25" s="6" t="str">
        <f t="shared" si="0"/>
        <v/>
      </c>
      <c r="F25" s="7"/>
      <c r="G25" s="7"/>
      <c r="H25" s="5"/>
      <c r="I25" s="5"/>
      <c r="J25" s="5"/>
      <c r="K25" s="115" t="str">
        <f>IF(B25="","",SUMIF(Urenregister!$H$6:$H$1029,Projecten!B25,UrenAantal))</f>
        <v/>
      </c>
      <c r="L25" s="22" t="str">
        <f>IF(B25="","",SUMIF(UrenProjectcode,Projecten!B25,UrenOmzet))</f>
        <v/>
      </c>
      <c r="M25" s="5"/>
    </row>
    <row r="26" spans="1:13" s="8" customFormat="1" x14ac:dyDescent="0.2">
      <c r="A26" s="1"/>
      <c r="B26" s="5"/>
      <c r="C26" s="5"/>
      <c r="D26" s="5"/>
      <c r="E26" s="6" t="str">
        <f t="shared" si="0"/>
        <v/>
      </c>
      <c r="F26" s="7"/>
      <c r="G26" s="7"/>
      <c r="H26" s="5"/>
      <c r="I26" s="5"/>
      <c r="J26" s="5"/>
      <c r="K26" s="115" t="str">
        <f>IF(B26="","",SUMIF(Urenregister!$H$6:$H$1029,Projecten!B26,UrenAantal))</f>
        <v/>
      </c>
      <c r="L26" s="22" t="str">
        <f>IF(B26="","",SUMIF(UrenProjectcode,Projecten!B26,UrenOmzet))</f>
        <v/>
      </c>
      <c r="M26" s="5"/>
    </row>
    <row r="27" spans="1:13" s="8" customFormat="1" x14ac:dyDescent="0.2">
      <c r="A27" s="1"/>
      <c r="B27" s="5"/>
      <c r="C27" s="5"/>
      <c r="D27" s="5"/>
      <c r="E27" s="6" t="str">
        <f t="shared" si="0"/>
        <v/>
      </c>
      <c r="F27" s="7"/>
      <c r="G27" s="7"/>
      <c r="H27" s="5"/>
      <c r="I27" s="5"/>
      <c r="J27" s="5"/>
      <c r="K27" s="115" t="str">
        <f>IF(B27="","",SUMIF(Urenregister!$H$6:$H$1029,Projecten!B27,UrenAantal))</f>
        <v/>
      </c>
      <c r="L27" s="22" t="str">
        <f>IF(B27="","",SUMIF(UrenProjectcode,Projecten!B27,UrenOmzet))</f>
        <v/>
      </c>
      <c r="M27" s="5"/>
    </row>
    <row r="28" spans="1:13" s="8" customFormat="1" x14ac:dyDescent="0.2">
      <c r="A28" s="1"/>
      <c r="B28" s="5"/>
      <c r="C28" s="5"/>
      <c r="D28" s="5"/>
      <c r="E28" s="6" t="str">
        <f t="shared" si="0"/>
        <v/>
      </c>
      <c r="F28" s="7"/>
      <c r="G28" s="7"/>
      <c r="H28" s="5"/>
      <c r="I28" s="5"/>
      <c r="J28" s="5"/>
      <c r="K28" s="115" t="str">
        <f>IF(B28="","",SUMIF(Urenregister!$H$6:$H$1029,Projecten!B28,UrenAantal))</f>
        <v/>
      </c>
      <c r="L28" s="22" t="str">
        <f>IF(B28="","",SUMIF(UrenProjectcode,Projecten!B28,UrenOmzet))</f>
        <v/>
      </c>
      <c r="M28" s="5"/>
    </row>
    <row r="29" spans="1:13" s="8" customFormat="1" x14ac:dyDescent="0.2">
      <c r="A29" s="1"/>
      <c r="B29" s="5"/>
      <c r="C29" s="5"/>
      <c r="D29" s="5"/>
      <c r="E29" s="6" t="str">
        <f t="shared" si="0"/>
        <v/>
      </c>
      <c r="F29" s="7"/>
      <c r="G29" s="7"/>
      <c r="H29" s="5"/>
      <c r="I29" s="5"/>
      <c r="J29" s="5"/>
      <c r="K29" s="115" t="str">
        <f>IF(B29="","",SUMIF(Urenregister!$H$6:$H$1029,Projecten!B29,UrenAantal))</f>
        <v/>
      </c>
      <c r="L29" s="22" t="str">
        <f>IF(B29="","",SUMIF(UrenProjectcode,Projecten!B29,UrenOmzet))</f>
        <v/>
      </c>
      <c r="M29" s="5"/>
    </row>
    <row r="30" spans="1:13" s="8" customFormat="1" x14ac:dyDescent="0.2">
      <c r="A30" s="1"/>
      <c r="B30" s="5"/>
      <c r="C30" s="5"/>
      <c r="D30" s="5"/>
      <c r="E30" s="6" t="str">
        <f t="shared" si="0"/>
        <v/>
      </c>
      <c r="F30" s="7"/>
      <c r="G30" s="7"/>
      <c r="H30" s="5"/>
      <c r="I30" s="5"/>
      <c r="J30" s="5"/>
      <c r="K30" s="115" t="str">
        <f>IF(B30="","",SUMIF(Urenregister!$H$6:$H$1029,Projecten!B30,UrenAantal))</f>
        <v/>
      </c>
      <c r="L30" s="22" t="str">
        <f>IF(B30="","",SUMIF(UrenProjectcode,Projecten!B30,UrenOmzet))</f>
        <v/>
      </c>
      <c r="M30" s="5"/>
    </row>
    <row r="31" spans="1:13" s="8" customFormat="1" x14ac:dyDescent="0.2">
      <c r="A31" s="1"/>
      <c r="B31" s="5"/>
      <c r="C31" s="5"/>
      <c r="D31" s="5"/>
      <c r="E31" s="6" t="str">
        <f t="shared" si="0"/>
        <v/>
      </c>
      <c r="F31" s="7"/>
      <c r="G31" s="7"/>
      <c r="H31" s="5"/>
      <c r="I31" s="5"/>
      <c r="J31" s="5"/>
      <c r="K31" s="115" t="str">
        <f>IF(B31="","",SUMIF(Urenregister!$H$6:$H$1029,Projecten!B31,UrenAantal))</f>
        <v/>
      </c>
      <c r="L31" s="22" t="str">
        <f>IF(B31="","",SUMIF(UrenProjectcode,Projecten!B31,UrenOmzet))</f>
        <v/>
      </c>
      <c r="M31" s="5"/>
    </row>
    <row r="32" spans="1:13" s="8" customFormat="1" x14ac:dyDescent="0.2">
      <c r="A32" s="1"/>
      <c r="B32" s="5"/>
      <c r="C32" s="5"/>
      <c r="D32" s="5"/>
      <c r="E32" s="6" t="str">
        <f t="shared" si="0"/>
        <v/>
      </c>
      <c r="F32" s="7"/>
      <c r="G32" s="7"/>
      <c r="H32" s="5"/>
      <c r="I32" s="5"/>
      <c r="J32" s="5"/>
      <c r="K32" s="115" t="str">
        <f>IF(B32="","",SUMIF(Urenregister!$H$6:$H$1029,Projecten!B32,UrenAantal))</f>
        <v/>
      </c>
      <c r="L32" s="22" t="str">
        <f>IF(B32="","",SUMIF(UrenProjectcode,Projecten!B32,UrenOmzet))</f>
        <v/>
      </c>
      <c r="M32" s="5"/>
    </row>
    <row r="33" spans="1:13" s="8" customFormat="1" x14ac:dyDescent="0.2">
      <c r="A33" s="1"/>
      <c r="B33" s="5"/>
      <c r="C33" s="5"/>
      <c r="D33" s="5"/>
      <c r="E33" s="6" t="str">
        <f t="shared" si="0"/>
        <v/>
      </c>
      <c r="F33" s="7"/>
      <c r="G33" s="7"/>
      <c r="H33" s="5"/>
      <c r="I33" s="5"/>
      <c r="J33" s="5"/>
      <c r="K33" s="115" t="str">
        <f>IF(B33="","",SUMIF(Urenregister!$H$6:$H$1029,Projecten!B33,UrenAantal))</f>
        <v/>
      </c>
      <c r="L33" s="22" t="str">
        <f>IF(B33="","",SUMIF(UrenProjectcode,Projecten!B33,UrenOmzet))</f>
        <v/>
      </c>
      <c r="M33" s="5"/>
    </row>
    <row r="34" spans="1:13" s="8" customFormat="1" x14ac:dyDescent="0.2">
      <c r="A34" s="1"/>
      <c r="B34" s="5"/>
      <c r="C34" s="5"/>
      <c r="D34" s="5"/>
      <c r="E34" s="6" t="str">
        <f t="shared" si="0"/>
        <v/>
      </c>
      <c r="F34" s="7"/>
      <c r="G34" s="7"/>
      <c r="H34" s="5"/>
      <c r="I34" s="5"/>
      <c r="J34" s="5"/>
      <c r="K34" s="115" t="str">
        <f>IF(B34="","",SUMIF(Urenregister!$H$6:$H$1029,Projecten!B34,UrenAantal))</f>
        <v/>
      </c>
      <c r="L34" s="22" t="str">
        <f>IF(B34="","",SUMIF(UrenProjectcode,Projecten!B34,UrenOmzet))</f>
        <v/>
      </c>
      <c r="M34" s="5"/>
    </row>
    <row r="35" spans="1:13" s="8" customFormat="1" x14ac:dyDescent="0.2">
      <c r="A35" s="1"/>
      <c r="B35" s="5"/>
      <c r="C35" s="5"/>
      <c r="D35" s="5"/>
      <c r="E35" s="6" t="str">
        <f t="shared" si="0"/>
        <v/>
      </c>
      <c r="F35" s="7"/>
      <c r="G35" s="7"/>
      <c r="H35" s="5"/>
      <c r="I35" s="5"/>
      <c r="J35" s="5"/>
      <c r="K35" s="115" t="str">
        <f>IF(B35="","",SUMIF(Urenregister!$H$6:$H$1029,Projecten!B35,UrenAantal))</f>
        <v/>
      </c>
      <c r="L35" s="22" t="str">
        <f>IF(B35="","",SUMIF(UrenProjectcode,Projecten!B35,UrenOmzet))</f>
        <v/>
      </c>
      <c r="M35" s="5"/>
    </row>
    <row r="36" spans="1:13" s="8" customFormat="1" x14ac:dyDescent="0.2">
      <c r="A36" s="1"/>
      <c r="B36" s="5"/>
      <c r="C36" s="5"/>
      <c r="D36" s="5"/>
      <c r="E36" s="6" t="str">
        <f t="shared" si="0"/>
        <v/>
      </c>
      <c r="F36" s="7"/>
      <c r="G36" s="7"/>
      <c r="H36" s="5"/>
      <c r="I36" s="5"/>
      <c r="J36" s="5"/>
      <c r="K36" s="115" t="str">
        <f>IF(B36="","",SUMIF(Urenregister!$H$6:$H$1029,Projecten!B36,UrenAantal))</f>
        <v/>
      </c>
      <c r="L36" s="22" t="str">
        <f>IF(B36="","",SUMIF(UrenProjectcode,Projecten!B36,UrenOmzet))</f>
        <v/>
      </c>
      <c r="M36" s="5"/>
    </row>
    <row r="37" spans="1:13" s="8" customFormat="1" x14ac:dyDescent="0.2">
      <c r="A37" s="1"/>
      <c r="B37" s="5"/>
      <c r="C37" s="5"/>
      <c r="D37" s="5"/>
      <c r="E37" s="6" t="str">
        <f t="shared" si="0"/>
        <v/>
      </c>
      <c r="F37" s="7"/>
      <c r="G37" s="7"/>
      <c r="H37" s="5"/>
      <c r="I37" s="5"/>
      <c r="J37" s="5"/>
      <c r="K37" s="115" t="str">
        <f>IF(B37="","",SUMIF(Urenregister!$H$6:$H$1029,Projecten!B37,UrenAantal))</f>
        <v/>
      </c>
      <c r="L37" s="22" t="str">
        <f>IF(B37="","",SUMIF(UrenProjectcode,Projecten!B37,UrenOmzet))</f>
        <v/>
      </c>
      <c r="M37" s="5"/>
    </row>
    <row r="38" spans="1:13" s="8" customFormat="1" x14ac:dyDescent="0.2">
      <c r="A38" s="1"/>
      <c r="B38" s="5"/>
      <c r="C38" s="5"/>
      <c r="D38" s="5"/>
      <c r="E38" s="6" t="str">
        <f t="shared" ref="E38:E69" si="1">IF(ISERROR(VLOOKUP(D38,TabelKlanten,2,FALSE)),"",VLOOKUP(D38,TabelKlanten,2,FALSE))</f>
        <v/>
      </c>
      <c r="F38" s="7"/>
      <c r="G38" s="7"/>
      <c r="H38" s="5"/>
      <c r="I38" s="5"/>
      <c r="J38" s="5"/>
      <c r="K38" s="115" t="str">
        <f>IF(B38="","",SUMIF(Urenregister!$H$6:$H$1029,Projecten!B38,UrenAantal))</f>
        <v/>
      </c>
      <c r="L38" s="22" t="str">
        <f>IF(B38="","",SUMIF(UrenProjectcode,Projecten!B38,UrenOmzet))</f>
        <v/>
      </c>
      <c r="M38" s="5"/>
    </row>
    <row r="39" spans="1:13" s="8" customFormat="1" x14ac:dyDescent="0.2">
      <c r="A39" s="1"/>
      <c r="B39" s="5"/>
      <c r="C39" s="5"/>
      <c r="D39" s="5"/>
      <c r="E39" s="6" t="str">
        <f t="shared" si="1"/>
        <v/>
      </c>
      <c r="F39" s="7"/>
      <c r="G39" s="7"/>
      <c r="H39" s="5"/>
      <c r="I39" s="5"/>
      <c r="J39" s="5"/>
      <c r="K39" s="115" t="str">
        <f>IF(B39="","",SUMIF(Urenregister!$H$6:$H$1029,Projecten!B39,UrenAantal))</f>
        <v/>
      </c>
      <c r="L39" s="22" t="str">
        <f>IF(B39="","",SUMIF(UrenProjectcode,Projecten!B39,UrenOmzet))</f>
        <v/>
      </c>
      <c r="M39" s="5"/>
    </row>
    <row r="40" spans="1:13" s="8" customFormat="1" x14ac:dyDescent="0.2">
      <c r="A40" s="1"/>
      <c r="B40" s="5"/>
      <c r="C40" s="5"/>
      <c r="D40" s="5"/>
      <c r="E40" s="6" t="str">
        <f t="shared" si="1"/>
        <v/>
      </c>
      <c r="F40" s="7"/>
      <c r="G40" s="7"/>
      <c r="H40" s="5"/>
      <c r="I40" s="5"/>
      <c r="J40" s="5"/>
      <c r="K40" s="115" t="str">
        <f>IF(B40="","",SUMIF(Urenregister!$H$6:$H$1029,Projecten!B40,UrenAantal))</f>
        <v/>
      </c>
      <c r="L40" s="22" t="str">
        <f>IF(B40="","",SUMIF(UrenProjectcode,Projecten!B40,UrenOmzet))</f>
        <v/>
      </c>
      <c r="M40" s="5"/>
    </row>
    <row r="41" spans="1:13" s="8" customFormat="1" x14ac:dyDescent="0.2">
      <c r="A41" s="1"/>
      <c r="B41" s="5"/>
      <c r="C41" s="5"/>
      <c r="D41" s="5"/>
      <c r="E41" s="6" t="str">
        <f t="shared" si="1"/>
        <v/>
      </c>
      <c r="F41" s="7"/>
      <c r="G41" s="7"/>
      <c r="H41" s="5"/>
      <c r="I41" s="5"/>
      <c r="J41" s="5"/>
      <c r="K41" s="115" t="str">
        <f>IF(B41="","",SUMIF(Urenregister!$H$6:$H$1029,Projecten!B41,UrenAantal))</f>
        <v/>
      </c>
      <c r="L41" s="22" t="str">
        <f>IF(B41="","",SUMIF(UrenProjectcode,Projecten!B41,UrenOmzet))</f>
        <v/>
      </c>
      <c r="M41" s="5"/>
    </row>
    <row r="42" spans="1:13" s="8" customFormat="1" x14ac:dyDescent="0.2">
      <c r="A42" s="1"/>
      <c r="B42" s="5"/>
      <c r="C42" s="5"/>
      <c r="D42" s="5"/>
      <c r="E42" s="6" t="str">
        <f t="shared" si="1"/>
        <v/>
      </c>
      <c r="F42" s="7"/>
      <c r="G42" s="7"/>
      <c r="H42" s="5"/>
      <c r="I42" s="5"/>
      <c r="J42" s="5"/>
      <c r="K42" s="115" t="str">
        <f>IF(B42="","",SUMIF(Urenregister!$H$6:$H$1029,Projecten!B42,UrenAantal))</f>
        <v/>
      </c>
      <c r="L42" s="22" t="str">
        <f>IF(B42="","",SUMIF(UrenProjectcode,Projecten!B42,UrenOmzet))</f>
        <v/>
      </c>
      <c r="M42" s="5"/>
    </row>
    <row r="43" spans="1:13" s="8" customFormat="1" x14ac:dyDescent="0.2">
      <c r="A43" s="1"/>
      <c r="B43" s="5"/>
      <c r="C43" s="5"/>
      <c r="D43" s="5"/>
      <c r="E43" s="6" t="str">
        <f t="shared" si="1"/>
        <v/>
      </c>
      <c r="F43" s="7"/>
      <c r="G43" s="7"/>
      <c r="H43" s="5"/>
      <c r="I43" s="5"/>
      <c r="J43" s="5"/>
      <c r="K43" s="115" t="str">
        <f>IF(B43="","",SUMIF(Urenregister!$H$6:$H$1029,Projecten!B43,UrenAantal))</f>
        <v/>
      </c>
      <c r="L43" s="22" t="str">
        <f>IF(B43="","",SUMIF(UrenProjectcode,Projecten!B43,UrenOmzet))</f>
        <v/>
      </c>
      <c r="M43" s="5"/>
    </row>
    <row r="44" spans="1:13" s="8" customFormat="1" x14ac:dyDescent="0.2">
      <c r="A44" s="1"/>
      <c r="B44" s="5"/>
      <c r="C44" s="5"/>
      <c r="D44" s="5"/>
      <c r="E44" s="6" t="str">
        <f t="shared" si="1"/>
        <v/>
      </c>
      <c r="F44" s="7"/>
      <c r="G44" s="7"/>
      <c r="H44" s="5"/>
      <c r="I44" s="5"/>
      <c r="J44" s="5"/>
      <c r="K44" s="115" t="str">
        <f>IF(B44="","",SUMIF(Urenregister!$H$6:$H$1029,Projecten!B44,UrenAantal))</f>
        <v/>
      </c>
      <c r="L44" s="22" t="str">
        <f>IF(B44="","",SUMIF(UrenProjectcode,Projecten!B44,UrenOmzet))</f>
        <v/>
      </c>
      <c r="M44" s="5"/>
    </row>
    <row r="45" spans="1:13" s="8" customFormat="1" x14ac:dyDescent="0.2">
      <c r="A45" s="1"/>
      <c r="B45" s="5"/>
      <c r="C45" s="5"/>
      <c r="D45" s="5"/>
      <c r="E45" s="6" t="str">
        <f t="shared" si="1"/>
        <v/>
      </c>
      <c r="F45" s="7"/>
      <c r="G45" s="7"/>
      <c r="H45" s="5"/>
      <c r="I45" s="5"/>
      <c r="J45" s="5"/>
      <c r="K45" s="115" t="str">
        <f>IF(B45="","",SUMIF(Urenregister!$H$6:$H$1029,Projecten!B45,UrenAantal))</f>
        <v/>
      </c>
      <c r="L45" s="22" t="str">
        <f>IF(B45="","",SUMIF(UrenProjectcode,Projecten!B45,UrenOmzet))</f>
        <v/>
      </c>
      <c r="M45" s="5"/>
    </row>
    <row r="46" spans="1:13" s="8" customFormat="1" x14ac:dyDescent="0.2">
      <c r="A46" s="1"/>
      <c r="B46" s="5"/>
      <c r="C46" s="5"/>
      <c r="D46" s="5"/>
      <c r="E46" s="6" t="str">
        <f t="shared" si="1"/>
        <v/>
      </c>
      <c r="F46" s="7"/>
      <c r="G46" s="7"/>
      <c r="H46" s="5"/>
      <c r="I46" s="5"/>
      <c r="J46" s="5"/>
      <c r="K46" s="115" t="str">
        <f>IF(B46="","",SUMIF(Urenregister!$H$6:$H$1029,Projecten!B46,UrenAantal))</f>
        <v/>
      </c>
      <c r="L46" s="22" t="str">
        <f>IF(B46="","",SUMIF(UrenProjectcode,Projecten!B46,UrenOmzet))</f>
        <v/>
      </c>
      <c r="M46" s="5"/>
    </row>
    <row r="47" spans="1:13" s="8" customFormat="1" x14ac:dyDescent="0.2">
      <c r="A47" s="1"/>
      <c r="B47" s="5"/>
      <c r="C47" s="5"/>
      <c r="D47" s="5"/>
      <c r="E47" s="6" t="str">
        <f t="shared" si="1"/>
        <v/>
      </c>
      <c r="F47" s="7"/>
      <c r="G47" s="7"/>
      <c r="H47" s="5"/>
      <c r="I47" s="5"/>
      <c r="J47" s="5"/>
      <c r="K47" s="115" t="str">
        <f>IF(B47="","",SUMIF(Urenregister!$H$6:$H$1029,Projecten!B47,UrenAantal))</f>
        <v/>
      </c>
      <c r="L47" s="22" t="str">
        <f>IF(B47="","",SUMIF(UrenProjectcode,Projecten!B47,UrenOmzet))</f>
        <v/>
      </c>
      <c r="M47" s="5"/>
    </row>
    <row r="48" spans="1:13" s="8" customFormat="1" x14ac:dyDescent="0.2">
      <c r="A48" s="1"/>
      <c r="B48" s="5"/>
      <c r="C48" s="5"/>
      <c r="D48" s="5"/>
      <c r="E48" s="6" t="str">
        <f t="shared" si="1"/>
        <v/>
      </c>
      <c r="F48" s="7"/>
      <c r="G48" s="7"/>
      <c r="H48" s="5"/>
      <c r="I48" s="5"/>
      <c r="J48" s="5"/>
      <c r="K48" s="115" t="str">
        <f>IF(B48="","",SUMIF(Urenregister!$H$6:$H$1029,Projecten!B48,UrenAantal))</f>
        <v/>
      </c>
      <c r="L48" s="22" t="str">
        <f>IF(B48="","",SUMIF(UrenProjectcode,Projecten!B48,UrenOmzet))</f>
        <v/>
      </c>
      <c r="M48" s="5"/>
    </row>
    <row r="49" spans="1:13" s="8" customFormat="1" x14ac:dyDescent="0.2">
      <c r="A49" s="1"/>
      <c r="B49" s="5"/>
      <c r="C49" s="5"/>
      <c r="D49" s="5"/>
      <c r="E49" s="6" t="str">
        <f t="shared" si="1"/>
        <v/>
      </c>
      <c r="F49" s="7"/>
      <c r="G49" s="7"/>
      <c r="H49" s="5"/>
      <c r="I49" s="5"/>
      <c r="J49" s="5"/>
      <c r="K49" s="115" t="str">
        <f>IF(B49="","",SUMIF(Urenregister!$H$6:$H$1029,Projecten!B49,UrenAantal))</f>
        <v/>
      </c>
      <c r="L49" s="22" t="str">
        <f>IF(B49="","",SUMIF(UrenProjectcode,Projecten!B49,UrenOmzet))</f>
        <v/>
      </c>
      <c r="M49" s="5"/>
    </row>
    <row r="50" spans="1:13" s="8" customFormat="1" x14ac:dyDescent="0.2">
      <c r="A50" s="1"/>
      <c r="B50" s="5"/>
      <c r="C50" s="5"/>
      <c r="D50" s="5"/>
      <c r="E50" s="6" t="str">
        <f t="shared" si="1"/>
        <v/>
      </c>
      <c r="F50" s="7"/>
      <c r="G50" s="7"/>
      <c r="H50" s="5"/>
      <c r="I50" s="5"/>
      <c r="J50" s="5"/>
      <c r="K50" s="115" t="str">
        <f>IF(B50="","",SUMIF(Urenregister!$H$6:$H$1029,Projecten!B50,UrenAantal))</f>
        <v/>
      </c>
      <c r="L50" s="22" t="str">
        <f>IF(B50="","",SUMIF(UrenProjectcode,Projecten!B50,UrenOmzet))</f>
        <v/>
      </c>
      <c r="M50" s="5"/>
    </row>
    <row r="51" spans="1:13" s="8" customFormat="1" x14ac:dyDescent="0.2">
      <c r="A51" s="1"/>
      <c r="B51" s="5"/>
      <c r="C51" s="5"/>
      <c r="D51" s="5"/>
      <c r="E51" s="6" t="str">
        <f t="shared" si="1"/>
        <v/>
      </c>
      <c r="F51" s="7"/>
      <c r="G51" s="7"/>
      <c r="H51" s="5"/>
      <c r="I51" s="5"/>
      <c r="J51" s="5"/>
      <c r="K51" s="115" t="str">
        <f>IF(B51="","",SUMIF(Urenregister!$H$6:$H$1029,Projecten!B51,UrenAantal))</f>
        <v/>
      </c>
      <c r="L51" s="22" t="str">
        <f>IF(B51="","",SUMIF(UrenProjectcode,Projecten!B51,UrenOmzet))</f>
        <v/>
      </c>
      <c r="M51" s="5"/>
    </row>
    <row r="52" spans="1:13" s="8" customFormat="1" x14ac:dyDescent="0.2">
      <c r="A52" s="1"/>
      <c r="B52" s="5"/>
      <c r="C52" s="5"/>
      <c r="D52" s="5"/>
      <c r="E52" s="6" t="str">
        <f t="shared" si="1"/>
        <v/>
      </c>
      <c r="F52" s="7"/>
      <c r="G52" s="7"/>
      <c r="H52" s="5"/>
      <c r="I52" s="5"/>
      <c r="J52" s="5"/>
      <c r="K52" s="115" t="str">
        <f>IF(B52="","",SUMIF(Urenregister!$H$6:$H$1029,Projecten!B52,UrenAantal))</f>
        <v/>
      </c>
      <c r="L52" s="22" t="str">
        <f>IF(B52="","",SUMIF(UrenProjectcode,Projecten!B52,UrenOmzet))</f>
        <v/>
      </c>
      <c r="M52" s="5"/>
    </row>
    <row r="53" spans="1:13" s="8" customFormat="1" x14ac:dyDescent="0.2">
      <c r="A53" s="1"/>
      <c r="B53" s="5"/>
      <c r="C53" s="5"/>
      <c r="D53" s="5"/>
      <c r="E53" s="6" t="str">
        <f t="shared" si="1"/>
        <v/>
      </c>
      <c r="F53" s="7"/>
      <c r="G53" s="7"/>
      <c r="H53" s="5"/>
      <c r="I53" s="5"/>
      <c r="J53" s="5"/>
      <c r="K53" s="115" t="str">
        <f>IF(B53="","",SUMIF(Urenregister!$H$6:$H$1029,Projecten!B53,UrenAantal))</f>
        <v/>
      </c>
      <c r="L53" s="22" t="str">
        <f>IF(B53="","",SUMIF(UrenProjectcode,Projecten!B53,UrenOmzet))</f>
        <v/>
      </c>
      <c r="M53" s="5"/>
    </row>
    <row r="54" spans="1:13" s="8" customFormat="1" x14ac:dyDescent="0.2">
      <c r="A54" s="1"/>
      <c r="B54" s="5"/>
      <c r="C54" s="5"/>
      <c r="D54" s="5"/>
      <c r="E54" s="6" t="str">
        <f t="shared" si="1"/>
        <v/>
      </c>
      <c r="F54" s="7"/>
      <c r="G54" s="7"/>
      <c r="H54" s="5"/>
      <c r="I54" s="5"/>
      <c r="J54" s="5"/>
      <c r="K54" s="115" t="str">
        <f>IF(B54="","",SUMIF(Urenregister!$H$6:$H$1029,Projecten!B54,UrenAantal))</f>
        <v/>
      </c>
      <c r="L54" s="22" t="str">
        <f>IF(B54="","",SUMIF(UrenProjectcode,Projecten!B54,UrenOmzet))</f>
        <v/>
      </c>
      <c r="M54" s="5"/>
    </row>
    <row r="55" spans="1:13" s="8" customFormat="1" x14ac:dyDescent="0.2">
      <c r="A55" s="1"/>
      <c r="B55" s="5"/>
      <c r="C55" s="5"/>
      <c r="D55" s="5"/>
      <c r="E55" s="6" t="str">
        <f t="shared" si="1"/>
        <v/>
      </c>
      <c r="F55" s="7"/>
      <c r="G55" s="7"/>
      <c r="H55" s="5"/>
      <c r="I55" s="5"/>
      <c r="J55" s="5"/>
      <c r="K55" s="115" t="str">
        <f>IF(B55="","",SUMIF(Urenregister!$H$6:$H$1029,Projecten!B55,UrenAantal))</f>
        <v/>
      </c>
      <c r="L55" s="22" t="str">
        <f>IF(B55="","",SUMIF(UrenProjectcode,Projecten!B55,UrenOmzet))</f>
        <v/>
      </c>
      <c r="M55" s="5"/>
    </row>
    <row r="56" spans="1:13" s="8" customFormat="1" x14ac:dyDescent="0.2">
      <c r="A56" s="1"/>
      <c r="B56" s="5"/>
      <c r="C56" s="5"/>
      <c r="D56" s="5"/>
      <c r="E56" s="6" t="str">
        <f t="shared" si="1"/>
        <v/>
      </c>
      <c r="F56" s="7"/>
      <c r="G56" s="7"/>
      <c r="H56" s="5"/>
      <c r="I56" s="5"/>
      <c r="J56" s="5"/>
      <c r="K56" s="115" t="str">
        <f>IF(B56="","",SUMIF(Urenregister!$H$6:$H$1029,Projecten!B56,UrenAantal))</f>
        <v/>
      </c>
      <c r="L56" s="22" t="str">
        <f>IF(B56="","",SUMIF(UrenProjectcode,Projecten!B56,UrenOmzet))</f>
        <v/>
      </c>
      <c r="M56" s="5"/>
    </row>
    <row r="57" spans="1:13" s="8" customFormat="1" x14ac:dyDescent="0.2">
      <c r="A57" s="1"/>
      <c r="B57" s="5"/>
      <c r="C57" s="5"/>
      <c r="D57" s="5"/>
      <c r="E57" s="6" t="str">
        <f t="shared" si="1"/>
        <v/>
      </c>
      <c r="F57" s="7"/>
      <c r="G57" s="7"/>
      <c r="H57" s="5"/>
      <c r="I57" s="5"/>
      <c r="J57" s="5"/>
      <c r="K57" s="115" t="str">
        <f>IF(B57="","",SUMIF(Urenregister!$H$6:$H$1029,Projecten!B57,UrenAantal))</f>
        <v/>
      </c>
      <c r="L57" s="22" t="str">
        <f>IF(B57="","",SUMIF(UrenProjectcode,Projecten!B57,UrenOmzet))</f>
        <v/>
      </c>
      <c r="M57" s="5"/>
    </row>
    <row r="58" spans="1:13" s="8" customFormat="1" x14ac:dyDescent="0.2">
      <c r="A58" s="1"/>
      <c r="B58" s="5"/>
      <c r="C58" s="5"/>
      <c r="D58" s="5"/>
      <c r="E58" s="6" t="str">
        <f t="shared" si="1"/>
        <v/>
      </c>
      <c r="F58" s="7"/>
      <c r="G58" s="7"/>
      <c r="H58" s="5"/>
      <c r="I58" s="5"/>
      <c r="J58" s="5"/>
      <c r="K58" s="115" t="str">
        <f>IF(B58="","",SUMIF(Urenregister!$H$6:$H$1029,Projecten!B58,UrenAantal))</f>
        <v/>
      </c>
      <c r="L58" s="22" t="str">
        <f>IF(B58="","",SUMIF(UrenProjectcode,Projecten!B58,UrenOmzet))</f>
        <v/>
      </c>
      <c r="M58" s="5"/>
    </row>
    <row r="59" spans="1:13" s="8" customFormat="1" x14ac:dyDescent="0.2">
      <c r="A59" s="1"/>
      <c r="B59" s="5"/>
      <c r="C59" s="5"/>
      <c r="D59" s="5"/>
      <c r="E59" s="6" t="str">
        <f t="shared" si="1"/>
        <v/>
      </c>
      <c r="F59" s="7"/>
      <c r="G59" s="7"/>
      <c r="H59" s="5"/>
      <c r="I59" s="5"/>
      <c r="J59" s="5"/>
      <c r="K59" s="115" t="str">
        <f>IF(B59="","",SUMIF(Urenregister!$H$6:$H$1029,Projecten!B59,UrenAantal))</f>
        <v/>
      </c>
      <c r="L59" s="22" t="str">
        <f>IF(B59="","",SUMIF(UrenProjectcode,Projecten!B59,UrenOmzet))</f>
        <v/>
      </c>
      <c r="M59" s="5"/>
    </row>
    <row r="60" spans="1:13" s="8" customFormat="1" x14ac:dyDescent="0.2">
      <c r="A60" s="1"/>
      <c r="B60" s="5"/>
      <c r="C60" s="5"/>
      <c r="D60" s="5"/>
      <c r="E60" s="6" t="str">
        <f t="shared" si="1"/>
        <v/>
      </c>
      <c r="F60" s="7"/>
      <c r="G60" s="7"/>
      <c r="H60" s="5"/>
      <c r="I60" s="5"/>
      <c r="J60" s="5"/>
      <c r="K60" s="115" t="str">
        <f>IF(B60="","",SUMIF(Urenregister!$H$6:$H$1029,Projecten!B60,UrenAantal))</f>
        <v/>
      </c>
      <c r="L60" s="22" t="str">
        <f>IF(B60="","",SUMIF(UrenProjectcode,Projecten!B60,UrenOmzet))</f>
        <v/>
      </c>
      <c r="M60" s="5"/>
    </row>
    <row r="61" spans="1:13" s="8" customFormat="1" x14ac:dyDescent="0.2">
      <c r="A61" s="1"/>
      <c r="B61" s="5"/>
      <c r="C61" s="5"/>
      <c r="D61" s="5"/>
      <c r="E61" s="6" t="str">
        <f t="shared" si="1"/>
        <v/>
      </c>
      <c r="F61" s="7"/>
      <c r="G61" s="7"/>
      <c r="H61" s="5"/>
      <c r="I61" s="5"/>
      <c r="J61" s="5"/>
      <c r="K61" s="115" t="str">
        <f>IF(B61="","",SUMIF(Urenregister!$H$6:$H$1029,Projecten!B61,UrenAantal))</f>
        <v/>
      </c>
      <c r="L61" s="22" t="str">
        <f>IF(B61="","",SUMIF(UrenProjectcode,Projecten!B61,UrenOmzet))</f>
        <v/>
      </c>
      <c r="M61" s="5"/>
    </row>
    <row r="62" spans="1:13" s="8" customFormat="1" x14ac:dyDescent="0.2">
      <c r="A62" s="1"/>
      <c r="B62" s="5"/>
      <c r="C62" s="5"/>
      <c r="D62" s="5"/>
      <c r="E62" s="6" t="str">
        <f t="shared" si="1"/>
        <v/>
      </c>
      <c r="F62" s="7"/>
      <c r="G62" s="7"/>
      <c r="H62" s="5"/>
      <c r="I62" s="5"/>
      <c r="J62" s="5"/>
      <c r="K62" s="115" t="str">
        <f>IF(B62="","",SUMIF(Urenregister!$H$6:$H$1029,Projecten!B62,UrenAantal))</f>
        <v/>
      </c>
      <c r="L62" s="22" t="str">
        <f>IF(B62="","",SUMIF(UrenProjectcode,Projecten!B62,UrenOmzet))</f>
        <v/>
      </c>
      <c r="M62" s="5"/>
    </row>
    <row r="63" spans="1:13" s="8" customFormat="1" x14ac:dyDescent="0.2">
      <c r="A63" s="1"/>
      <c r="B63" s="5"/>
      <c r="C63" s="5"/>
      <c r="D63" s="5"/>
      <c r="E63" s="6" t="str">
        <f t="shared" si="1"/>
        <v/>
      </c>
      <c r="F63" s="7"/>
      <c r="G63" s="7"/>
      <c r="H63" s="5"/>
      <c r="I63" s="5"/>
      <c r="J63" s="5"/>
      <c r="K63" s="115" t="str">
        <f>IF(B63="","",SUMIF(Urenregister!$H$6:$H$1029,Projecten!B63,UrenAantal))</f>
        <v/>
      </c>
      <c r="L63" s="22" t="str">
        <f>IF(B63="","",SUMIF(UrenProjectcode,Projecten!B63,UrenOmzet))</f>
        <v/>
      </c>
      <c r="M63" s="5"/>
    </row>
    <row r="64" spans="1:13" s="8" customFormat="1" x14ac:dyDescent="0.2">
      <c r="A64" s="1"/>
      <c r="B64" s="5"/>
      <c r="C64" s="5"/>
      <c r="D64" s="5"/>
      <c r="E64" s="6" t="str">
        <f t="shared" si="1"/>
        <v/>
      </c>
      <c r="F64" s="7"/>
      <c r="G64" s="7"/>
      <c r="H64" s="5"/>
      <c r="I64" s="5"/>
      <c r="J64" s="5"/>
      <c r="K64" s="115" t="str">
        <f>IF(B64="","",SUMIF(Urenregister!$H$6:$H$1029,Projecten!B64,UrenAantal))</f>
        <v/>
      </c>
      <c r="L64" s="22" t="str">
        <f>IF(B64="","",SUMIF(UrenProjectcode,Projecten!B64,UrenOmzet))</f>
        <v/>
      </c>
      <c r="M64" s="5"/>
    </row>
    <row r="65" spans="1:13" s="8" customFormat="1" x14ac:dyDescent="0.2">
      <c r="A65" s="1"/>
      <c r="B65" s="5"/>
      <c r="C65" s="5"/>
      <c r="D65" s="5"/>
      <c r="E65" s="6" t="str">
        <f t="shared" si="1"/>
        <v/>
      </c>
      <c r="F65" s="7"/>
      <c r="G65" s="7"/>
      <c r="H65" s="5"/>
      <c r="I65" s="5"/>
      <c r="J65" s="5"/>
      <c r="K65" s="115" t="str">
        <f>IF(B65="","",SUMIF(Urenregister!$H$6:$H$1029,Projecten!B65,UrenAantal))</f>
        <v/>
      </c>
      <c r="L65" s="22" t="str">
        <f>IF(B65="","",SUMIF(UrenProjectcode,Projecten!B65,UrenOmzet))</f>
        <v/>
      </c>
      <c r="M65" s="5"/>
    </row>
    <row r="66" spans="1:13" s="8" customFormat="1" x14ac:dyDescent="0.2">
      <c r="A66" s="1"/>
      <c r="B66" s="5"/>
      <c r="C66" s="5"/>
      <c r="D66" s="5"/>
      <c r="E66" s="6" t="str">
        <f t="shared" si="1"/>
        <v/>
      </c>
      <c r="F66" s="7"/>
      <c r="G66" s="7"/>
      <c r="H66" s="5"/>
      <c r="I66" s="5"/>
      <c r="J66" s="5"/>
      <c r="K66" s="115" t="str">
        <f>IF(B66="","",SUMIF(Urenregister!$H$6:$H$1029,Projecten!B66,UrenAantal))</f>
        <v/>
      </c>
      <c r="L66" s="22" t="str">
        <f>IF(B66="","",SUMIF(UrenProjectcode,Projecten!B66,UrenOmzet))</f>
        <v/>
      </c>
      <c r="M66" s="5"/>
    </row>
    <row r="67" spans="1:13" s="8" customFormat="1" x14ac:dyDescent="0.2">
      <c r="A67" s="1"/>
      <c r="B67" s="5"/>
      <c r="C67" s="5"/>
      <c r="D67" s="5"/>
      <c r="E67" s="6" t="str">
        <f t="shared" si="1"/>
        <v/>
      </c>
      <c r="F67" s="7"/>
      <c r="G67" s="7"/>
      <c r="H67" s="5"/>
      <c r="I67" s="5"/>
      <c r="J67" s="5"/>
      <c r="K67" s="115" t="str">
        <f>IF(B67="","",SUMIF(Urenregister!$H$6:$H$1029,Projecten!B67,UrenAantal))</f>
        <v/>
      </c>
      <c r="L67" s="22" t="str">
        <f>IF(B67="","",SUMIF(UrenProjectcode,Projecten!B67,UrenOmzet))</f>
        <v/>
      </c>
      <c r="M67" s="5"/>
    </row>
    <row r="68" spans="1:13" s="8" customFormat="1" x14ac:dyDescent="0.2">
      <c r="A68" s="1"/>
      <c r="B68" s="5"/>
      <c r="C68" s="5"/>
      <c r="D68" s="5"/>
      <c r="E68" s="6" t="str">
        <f t="shared" si="1"/>
        <v/>
      </c>
      <c r="F68" s="7"/>
      <c r="G68" s="7"/>
      <c r="H68" s="5"/>
      <c r="I68" s="5"/>
      <c r="J68" s="5"/>
      <c r="K68" s="115" t="str">
        <f>IF(B68="","",SUMIF(Urenregister!$H$6:$H$1029,Projecten!B68,UrenAantal))</f>
        <v/>
      </c>
      <c r="L68" s="22" t="str">
        <f>IF(B68="","",SUMIF(UrenProjectcode,Projecten!B68,UrenOmzet))</f>
        <v/>
      </c>
      <c r="M68" s="5"/>
    </row>
    <row r="69" spans="1:13" s="8" customFormat="1" x14ac:dyDescent="0.2">
      <c r="A69" s="1"/>
      <c r="B69" s="5"/>
      <c r="C69" s="5"/>
      <c r="D69" s="5"/>
      <c r="E69" s="6" t="str">
        <f t="shared" si="1"/>
        <v/>
      </c>
      <c r="F69" s="7"/>
      <c r="G69" s="7"/>
      <c r="H69" s="5"/>
      <c r="I69" s="5"/>
      <c r="J69" s="5"/>
      <c r="K69" s="115" t="str">
        <f>IF(B69="","",SUMIF(Urenregister!$H$6:$H$1029,Projecten!B69,UrenAantal))</f>
        <v/>
      </c>
      <c r="L69" s="22" t="str">
        <f>IF(B69="","",SUMIF(UrenProjectcode,Projecten!B69,UrenOmzet))</f>
        <v/>
      </c>
      <c r="M69" s="5"/>
    </row>
    <row r="70" spans="1:13" s="8" customFormat="1" x14ac:dyDescent="0.2">
      <c r="A70" s="1"/>
      <c r="B70" s="5"/>
      <c r="C70" s="5"/>
      <c r="D70" s="5"/>
      <c r="E70" s="6" t="str">
        <f t="shared" ref="E70:E101" si="2">IF(ISERROR(VLOOKUP(D70,TabelKlanten,2,FALSE)),"",VLOOKUP(D70,TabelKlanten,2,FALSE))</f>
        <v/>
      </c>
      <c r="F70" s="7"/>
      <c r="G70" s="7"/>
      <c r="H70" s="5"/>
      <c r="I70" s="5"/>
      <c r="J70" s="5"/>
      <c r="K70" s="115" t="str">
        <f>IF(B70="","",SUMIF(Urenregister!$H$6:$H$1029,Projecten!B70,UrenAantal))</f>
        <v/>
      </c>
      <c r="L70" s="22" t="str">
        <f>IF(B70="","",SUMIF(UrenProjectcode,Projecten!B70,UrenOmzet))</f>
        <v/>
      </c>
      <c r="M70" s="5"/>
    </row>
    <row r="71" spans="1:13" s="8" customFormat="1" x14ac:dyDescent="0.2">
      <c r="A71" s="1"/>
      <c r="B71" s="5"/>
      <c r="C71" s="5"/>
      <c r="D71" s="5"/>
      <c r="E71" s="6" t="str">
        <f t="shared" si="2"/>
        <v/>
      </c>
      <c r="F71" s="7"/>
      <c r="G71" s="7"/>
      <c r="H71" s="5"/>
      <c r="I71" s="5"/>
      <c r="J71" s="5"/>
      <c r="K71" s="115" t="str">
        <f>IF(B71="","",SUMIF(Urenregister!$H$6:$H$1029,Projecten!B71,UrenAantal))</f>
        <v/>
      </c>
      <c r="L71" s="22" t="str">
        <f>IF(B71="","",SUMIF(UrenProjectcode,Projecten!B71,UrenOmzet))</f>
        <v/>
      </c>
      <c r="M71" s="5"/>
    </row>
    <row r="72" spans="1:13" s="8" customFormat="1" x14ac:dyDescent="0.2">
      <c r="A72" s="1"/>
      <c r="B72" s="5"/>
      <c r="C72" s="5"/>
      <c r="D72" s="5"/>
      <c r="E72" s="6" t="str">
        <f t="shared" si="2"/>
        <v/>
      </c>
      <c r="F72" s="7"/>
      <c r="G72" s="7"/>
      <c r="H72" s="5"/>
      <c r="I72" s="5"/>
      <c r="J72" s="5"/>
      <c r="K72" s="115" t="str">
        <f>IF(B72="","",SUMIF(Urenregister!$H$6:$H$1029,Projecten!B72,UrenAantal))</f>
        <v/>
      </c>
      <c r="L72" s="22" t="str">
        <f>IF(B72="","",SUMIF(UrenProjectcode,Projecten!B72,UrenOmzet))</f>
        <v/>
      </c>
      <c r="M72" s="5"/>
    </row>
    <row r="73" spans="1:13" s="8" customFormat="1" x14ac:dyDescent="0.2">
      <c r="A73" s="1"/>
      <c r="B73" s="5"/>
      <c r="C73" s="5"/>
      <c r="D73" s="5"/>
      <c r="E73" s="6" t="str">
        <f t="shared" si="2"/>
        <v/>
      </c>
      <c r="F73" s="7"/>
      <c r="G73" s="7"/>
      <c r="H73" s="5"/>
      <c r="I73" s="5"/>
      <c r="J73" s="5"/>
      <c r="K73" s="115" t="str">
        <f>IF(B73="","",SUMIF(Urenregister!$H$6:$H$1029,Projecten!B73,UrenAantal))</f>
        <v/>
      </c>
      <c r="L73" s="22" t="str">
        <f>IF(B73="","",SUMIF(UrenProjectcode,Projecten!B73,UrenOmzet))</f>
        <v/>
      </c>
      <c r="M73" s="5"/>
    </row>
    <row r="74" spans="1:13" s="8" customFormat="1" x14ac:dyDescent="0.2">
      <c r="A74" s="1"/>
      <c r="B74" s="5"/>
      <c r="C74" s="5"/>
      <c r="D74" s="5"/>
      <c r="E74" s="6" t="str">
        <f t="shared" si="2"/>
        <v/>
      </c>
      <c r="F74" s="7"/>
      <c r="G74" s="7"/>
      <c r="H74" s="5"/>
      <c r="I74" s="5"/>
      <c r="J74" s="5"/>
      <c r="K74" s="115" t="str">
        <f>IF(B74="","",SUMIF(Urenregister!$H$6:$H$1029,Projecten!B74,UrenAantal))</f>
        <v/>
      </c>
      <c r="L74" s="22" t="str">
        <f>IF(B74="","",SUMIF(UrenProjectcode,Projecten!B74,UrenOmzet))</f>
        <v/>
      </c>
      <c r="M74" s="5"/>
    </row>
    <row r="75" spans="1:13" s="8" customFormat="1" x14ac:dyDescent="0.2">
      <c r="A75" s="1"/>
      <c r="B75" s="5"/>
      <c r="C75" s="5"/>
      <c r="D75" s="5"/>
      <c r="E75" s="6" t="str">
        <f t="shared" si="2"/>
        <v/>
      </c>
      <c r="F75" s="7"/>
      <c r="G75" s="7"/>
      <c r="H75" s="5"/>
      <c r="I75" s="5"/>
      <c r="J75" s="5"/>
      <c r="K75" s="115" t="str">
        <f>IF(B75="","",SUMIF(Urenregister!$H$6:$H$1029,Projecten!B75,UrenAantal))</f>
        <v/>
      </c>
      <c r="L75" s="22" t="str">
        <f>IF(B75="","",SUMIF(UrenProjectcode,Projecten!B75,UrenOmzet))</f>
        <v/>
      </c>
      <c r="M75" s="5"/>
    </row>
    <row r="76" spans="1:13" s="8" customFormat="1" x14ac:dyDescent="0.2">
      <c r="A76" s="1"/>
      <c r="B76" s="5"/>
      <c r="C76" s="5"/>
      <c r="D76" s="5"/>
      <c r="E76" s="6" t="str">
        <f t="shared" si="2"/>
        <v/>
      </c>
      <c r="F76" s="7"/>
      <c r="G76" s="7"/>
      <c r="H76" s="5"/>
      <c r="I76" s="5"/>
      <c r="J76" s="5"/>
      <c r="K76" s="115" t="str">
        <f>IF(B76="","",SUMIF(Urenregister!$H$6:$H$1029,Projecten!B76,UrenAantal))</f>
        <v/>
      </c>
      <c r="L76" s="22" t="str">
        <f>IF(B76="","",SUMIF(UrenProjectcode,Projecten!B76,UrenOmzet))</f>
        <v/>
      </c>
      <c r="M76" s="5"/>
    </row>
    <row r="77" spans="1:13" s="8" customFormat="1" x14ac:dyDescent="0.2">
      <c r="A77" s="1"/>
      <c r="B77" s="5"/>
      <c r="C77" s="5"/>
      <c r="D77" s="5"/>
      <c r="E77" s="6" t="str">
        <f t="shared" si="2"/>
        <v/>
      </c>
      <c r="F77" s="7"/>
      <c r="G77" s="7"/>
      <c r="H77" s="5"/>
      <c r="I77" s="5"/>
      <c r="J77" s="5"/>
      <c r="K77" s="115" t="str">
        <f>IF(B77="","",SUMIF(Urenregister!$H$6:$H$1029,Projecten!B77,UrenAantal))</f>
        <v/>
      </c>
      <c r="L77" s="22" t="str">
        <f>IF(B77="","",SUMIF(UrenProjectcode,Projecten!B77,UrenOmzet))</f>
        <v/>
      </c>
      <c r="M77" s="5"/>
    </row>
    <row r="78" spans="1:13" s="8" customFormat="1" x14ac:dyDescent="0.2">
      <c r="A78" s="1"/>
      <c r="B78" s="5"/>
      <c r="C78" s="5"/>
      <c r="D78" s="5"/>
      <c r="E78" s="6" t="str">
        <f t="shared" si="2"/>
        <v/>
      </c>
      <c r="F78" s="7"/>
      <c r="G78" s="7"/>
      <c r="H78" s="5"/>
      <c r="I78" s="5"/>
      <c r="J78" s="5"/>
      <c r="K78" s="115" t="str">
        <f>IF(B78="","",SUMIF(Urenregister!$H$6:$H$1029,Projecten!B78,UrenAantal))</f>
        <v/>
      </c>
      <c r="L78" s="22" t="str">
        <f>IF(B78="","",SUMIF(UrenProjectcode,Projecten!B78,UrenOmzet))</f>
        <v/>
      </c>
      <c r="M78" s="5"/>
    </row>
    <row r="79" spans="1:13" s="8" customFormat="1" x14ac:dyDescent="0.2">
      <c r="A79" s="1"/>
      <c r="B79" s="5"/>
      <c r="C79" s="5"/>
      <c r="D79" s="5"/>
      <c r="E79" s="6" t="str">
        <f t="shared" si="2"/>
        <v/>
      </c>
      <c r="F79" s="7"/>
      <c r="G79" s="7"/>
      <c r="H79" s="5"/>
      <c r="I79" s="5"/>
      <c r="J79" s="5"/>
      <c r="K79" s="115" t="str">
        <f>IF(B79="","",SUMIF(Urenregister!$H$6:$H$1029,Projecten!B79,UrenAantal))</f>
        <v/>
      </c>
      <c r="L79" s="22" t="str">
        <f>IF(B79="","",SUMIF(UrenProjectcode,Projecten!B79,UrenOmzet))</f>
        <v/>
      </c>
      <c r="M79" s="5"/>
    </row>
    <row r="80" spans="1:13" s="8" customFormat="1" x14ac:dyDescent="0.2">
      <c r="A80" s="1"/>
      <c r="B80" s="5"/>
      <c r="C80" s="5"/>
      <c r="D80" s="5"/>
      <c r="E80" s="6" t="str">
        <f t="shared" si="2"/>
        <v/>
      </c>
      <c r="F80" s="7"/>
      <c r="G80" s="7"/>
      <c r="H80" s="5"/>
      <c r="I80" s="5"/>
      <c r="J80" s="5"/>
      <c r="K80" s="115" t="str">
        <f>IF(B80="","",SUMIF(Urenregister!$H$6:$H$1029,Projecten!B80,UrenAantal))</f>
        <v/>
      </c>
      <c r="L80" s="22" t="str">
        <f>IF(B80="","",SUMIF(UrenProjectcode,Projecten!B80,UrenOmzet))</f>
        <v/>
      </c>
      <c r="M80" s="5"/>
    </row>
    <row r="81" spans="1:13" s="8" customFormat="1" x14ac:dyDescent="0.2">
      <c r="A81" s="1"/>
      <c r="B81" s="5"/>
      <c r="C81" s="5"/>
      <c r="D81" s="5"/>
      <c r="E81" s="6" t="str">
        <f t="shared" si="2"/>
        <v/>
      </c>
      <c r="F81" s="7"/>
      <c r="G81" s="7"/>
      <c r="H81" s="5"/>
      <c r="I81" s="5"/>
      <c r="J81" s="5"/>
      <c r="K81" s="115" t="str">
        <f>IF(B81="","",SUMIF(Urenregister!$H$6:$H$1029,Projecten!B81,UrenAantal))</f>
        <v/>
      </c>
      <c r="L81" s="22" t="str">
        <f>IF(B81="","",SUMIF(UrenProjectcode,Projecten!B81,UrenOmzet))</f>
        <v/>
      </c>
      <c r="M81" s="5"/>
    </row>
    <row r="82" spans="1:13" s="8" customFormat="1" x14ac:dyDescent="0.2">
      <c r="A82" s="1"/>
      <c r="B82" s="5"/>
      <c r="C82" s="5"/>
      <c r="D82" s="5"/>
      <c r="E82" s="6" t="str">
        <f t="shared" si="2"/>
        <v/>
      </c>
      <c r="F82" s="7"/>
      <c r="G82" s="7"/>
      <c r="H82" s="5"/>
      <c r="I82" s="5"/>
      <c r="J82" s="5"/>
      <c r="K82" s="115" t="str">
        <f>IF(B82="","",SUMIF(Urenregister!$H$6:$H$1029,Projecten!B82,UrenAantal))</f>
        <v/>
      </c>
      <c r="L82" s="22" t="str">
        <f>IF(B82="","",SUMIF(UrenProjectcode,Projecten!B82,UrenOmzet))</f>
        <v/>
      </c>
      <c r="M82" s="5"/>
    </row>
    <row r="83" spans="1:13" s="8" customFormat="1" x14ac:dyDescent="0.2">
      <c r="A83" s="1"/>
      <c r="B83" s="5"/>
      <c r="C83" s="5"/>
      <c r="D83" s="5"/>
      <c r="E83" s="6" t="str">
        <f t="shared" si="2"/>
        <v/>
      </c>
      <c r="F83" s="7"/>
      <c r="G83" s="7"/>
      <c r="H83" s="5"/>
      <c r="I83" s="5"/>
      <c r="J83" s="5"/>
      <c r="K83" s="115" t="str">
        <f>IF(B83="","",SUMIF(Urenregister!$H$6:$H$1029,Projecten!B83,UrenAantal))</f>
        <v/>
      </c>
      <c r="L83" s="22" t="str">
        <f>IF(B83="","",SUMIF(UrenProjectcode,Projecten!B83,UrenOmzet))</f>
        <v/>
      </c>
      <c r="M83" s="5"/>
    </row>
    <row r="84" spans="1:13" s="8" customFormat="1" x14ac:dyDescent="0.2">
      <c r="A84" s="1"/>
      <c r="B84" s="5"/>
      <c r="C84" s="5"/>
      <c r="D84" s="5"/>
      <c r="E84" s="6" t="str">
        <f t="shared" si="2"/>
        <v/>
      </c>
      <c r="F84" s="7"/>
      <c r="G84" s="7"/>
      <c r="H84" s="5"/>
      <c r="I84" s="5"/>
      <c r="J84" s="5"/>
      <c r="K84" s="115" t="str">
        <f>IF(B84="","",SUMIF(Urenregister!$H$6:$H$1029,Projecten!B84,UrenAantal))</f>
        <v/>
      </c>
      <c r="L84" s="22" t="str">
        <f>IF(B84="","",SUMIF(UrenProjectcode,Projecten!B84,UrenOmzet))</f>
        <v/>
      </c>
      <c r="M84" s="5"/>
    </row>
    <row r="85" spans="1:13" s="8" customFormat="1" x14ac:dyDescent="0.2">
      <c r="A85" s="1"/>
      <c r="B85" s="5"/>
      <c r="C85" s="5"/>
      <c r="D85" s="5"/>
      <c r="E85" s="6" t="str">
        <f t="shared" si="2"/>
        <v/>
      </c>
      <c r="F85" s="7"/>
      <c r="G85" s="7"/>
      <c r="H85" s="5"/>
      <c r="I85" s="5"/>
      <c r="J85" s="5"/>
      <c r="K85" s="115" t="str">
        <f>IF(B85="","",SUMIF(Urenregister!$H$6:$H$1029,Projecten!B85,UrenAantal))</f>
        <v/>
      </c>
      <c r="L85" s="22" t="str">
        <f>IF(B85="","",SUMIF(UrenProjectcode,Projecten!B85,UrenOmzet))</f>
        <v/>
      </c>
      <c r="M85" s="5"/>
    </row>
    <row r="86" spans="1:13" s="8" customFormat="1" x14ac:dyDescent="0.2">
      <c r="A86" s="1"/>
      <c r="B86" s="5"/>
      <c r="C86" s="5"/>
      <c r="D86" s="5"/>
      <c r="E86" s="6" t="str">
        <f t="shared" si="2"/>
        <v/>
      </c>
      <c r="F86" s="7"/>
      <c r="G86" s="7"/>
      <c r="H86" s="5"/>
      <c r="I86" s="5"/>
      <c r="J86" s="5"/>
      <c r="K86" s="115" t="str">
        <f>IF(B86="","",SUMIF(Urenregister!$H$6:$H$1029,Projecten!B86,UrenAantal))</f>
        <v/>
      </c>
      <c r="L86" s="22" t="str">
        <f>IF(B86="","",SUMIF(UrenProjectcode,Projecten!B86,UrenOmzet))</f>
        <v/>
      </c>
      <c r="M86" s="5"/>
    </row>
    <row r="87" spans="1:13" s="8" customFormat="1" x14ac:dyDescent="0.2">
      <c r="A87" s="1"/>
      <c r="B87" s="5"/>
      <c r="C87" s="5"/>
      <c r="D87" s="5"/>
      <c r="E87" s="6" t="str">
        <f t="shared" si="2"/>
        <v/>
      </c>
      <c r="F87" s="7"/>
      <c r="G87" s="7"/>
      <c r="H87" s="5"/>
      <c r="I87" s="5"/>
      <c r="J87" s="5"/>
      <c r="K87" s="115" t="str">
        <f>IF(B87="","",SUMIF(Urenregister!$H$6:$H$1029,Projecten!B87,UrenAantal))</f>
        <v/>
      </c>
      <c r="L87" s="22" t="str">
        <f>IF(B87="","",SUMIF(UrenProjectcode,Projecten!B87,UrenOmzet))</f>
        <v/>
      </c>
      <c r="M87" s="5"/>
    </row>
    <row r="88" spans="1:13" s="8" customFormat="1" x14ac:dyDescent="0.2">
      <c r="A88" s="1"/>
      <c r="B88" s="5"/>
      <c r="C88" s="5"/>
      <c r="D88" s="5"/>
      <c r="E88" s="6" t="str">
        <f t="shared" si="2"/>
        <v/>
      </c>
      <c r="F88" s="7"/>
      <c r="G88" s="7"/>
      <c r="H88" s="5"/>
      <c r="I88" s="5"/>
      <c r="J88" s="5"/>
      <c r="K88" s="115" t="str">
        <f>IF(B88="","",SUMIF(Urenregister!$H$6:$H$1029,Projecten!B88,UrenAantal))</f>
        <v/>
      </c>
      <c r="L88" s="22" t="str">
        <f>IF(B88="","",SUMIF(UrenProjectcode,Projecten!B88,UrenOmzet))</f>
        <v/>
      </c>
      <c r="M88" s="5"/>
    </row>
    <row r="89" spans="1:13" s="8" customFormat="1" x14ac:dyDescent="0.2">
      <c r="A89" s="1"/>
      <c r="B89" s="5"/>
      <c r="C89" s="5"/>
      <c r="D89" s="5"/>
      <c r="E89" s="6" t="str">
        <f t="shared" si="2"/>
        <v/>
      </c>
      <c r="F89" s="7"/>
      <c r="G89" s="7"/>
      <c r="H89" s="5"/>
      <c r="I89" s="5"/>
      <c r="J89" s="5"/>
      <c r="K89" s="115" t="str">
        <f>IF(B89="","",SUMIF(Urenregister!$H$6:$H$1029,Projecten!B89,UrenAantal))</f>
        <v/>
      </c>
      <c r="L89" s="22" t="str">
        <f>IF(B89="","",SUMIF(UrenProjectcode,Projecten!B89,UrenOmzet))</f>
        <v/>
      </c>
      <c r="M89" s="5"/>
    </row>
    <row r="90" spans="1:13" s="8" customFormat="1" x14ac:dyDescent="0.2">
      <c r="A90" s="1"/>
      <c r="B90" s="5"/>
      <c r="C90" s="5"/>
      <c r="D90" s="5"/>
      <c r="E90" s="6" t="str">
        <f t="shared" si="2"/>
        <v/>
      </c>
      <c r="F90" s="7"/>
      <c r="G90" s="7"/>
      <c r="H90" s="5"/>
      <c r="I90" s="5"/>
      <c r="J90" s="5"/>
      <c r="K90" s="115" t="str">
        <f>IF(B90="","",SUMIF(Urenregister!$H$6:$H$1029,Projecten!B90,UrenAantal))</f>
        <v/>
      </c>
      <c r="L90" s="22" t="str">
        <f>IF(B90="","",SUMIF(UrenProjectcode,Projecten!B90,UrenOmzet))</f>
        <v/>
      </c>
      <c r="M90" s="5"/>
    </row>
    <row r="91" spans="1:13" s="8" customFormat="1" x14ac:dyDescent="0.2">
      <c r="A91" s="1"/>
      <c r="B91" s="5"/>
      <c r="C91" s="5"/>
      <c r="D91" s="5"/>
      <c r="E91" s="6" t="str">
        <f t="shared" si="2"/>
        <v/>
      </c>
      <c r="F91" s="7"/>
      <c r="G91" s="7"/>
      <c r="H91" s="5"/>
      <c r="I91" s="5"/>
      <c r="J91" s="5"/>
      <c r="K91" s="115" t="str">
        <f>IF(B91="","",SUMIF(Urenregister!$H$6:$H$1029,Projecten!B91,UrenAantal))</f>
        <v/>
      </c>
      <c r="L91" s="22" t="str">
        <f>IF(B91="","",SUMIF(UrenProjectcode,Projecten!B91,UrenOmzet))</f>
        <v/>
      </c>
      <c r="M91" s="5"/>
    </row>
    <row r="92" spans="1:13" s="8" customFormat="1" x14ac:dyDescent="0.2">
      <c r="A92" s="1"/>
      <c r="B92" s="5"/>
      <c r="C92" s="5"/>
      <c r="D92" s="5"/>
      <c r="E92" s="6" t="str">
        <f t="shared" si="2"/>
        <v/>
      </c>
      <c r="F92" s="7"/>
      <c r="G92" s="7"/>
      <c r="H92" s="5"/>
      <c r="I92" s="5"/>
      <c r="J92" s="5"/>
      <c r="K92" s="115" t="str">
        <f>IF(B92="","",SUMIF(Urenregister!$H$6:$H$1029,Projecten!B92,UrenAantal))</f>
        <v/>
      </c>
      <c r="L92" s="22" t="str">
        <f>IF(B92="","",SUMIF(UrenProjectcode,Projecten!B92,UrenOmzet))</f>
        <v/>
      </c>
      <c r="M92" s="5"/>
    </row>
    <row r="93" spans="1:13" s="8" customFormat="1" x14ac:dyDescent="0.2">
      <c r="A93" s="1"/>
      <c r="B93" s="5"/>
      <c r="C93" s="5"/>
      <c r="D93" s="5"/>
      <c r="E93" s="6" t="str">
        <f t="shared" si="2"/>
        <v/>
      </c>
      <c r="F93" s="7"/>
      <c r="G93" s="7"/>
      <c r="H93" s="5"/>
      <c r="I93" s="5"/>
      <c r="J93" s="5"/>
      <c r="K93" s="115" t="str">
        <f>IF(B93="","",SUMIF(Urenregister!$H$6:$H$1029,Projecten!B93,UrenAantal))</f>
        <v/>
      </c>
      <c r="L93" s="22" t="str">
        <f>IF(B93="","",SUMIF(UrenProjectcode,Projecten!B93,UrenOmzet))</f>
        <v/>
      </c>
      <c r="M93" s="5"/>
    </row>
    <row r="94" spans="1:13" s="8" customFormat="1" x14ac:dyDescent="0.2">
      <c r="A94" s="1"/>
      <c r="B94" s="5"/>
      <c r="C94" s="5"/>
      <c r="D94" s="5"/>
      <c r="E94" s="6" t="str">
        <f t="shared" si="2"/>
        <v/>
      </c>
      <c r="F94" s="7"/>
      <c r="G94" s="7"/>
      <c r="H94" s="5"/>
      <c r="I94" s="5"/>
      <c r="J94" s="5"/>
      <c r="K94" s="115" t="str">
        <f>IF(B94="","",SUMIF(Urenregister!$H$6:$H$1029,Projecten!B94,UrenAantal))</f>
        <v/>
      </c>
      <c r="L94" s="22" t="str">
        <f>IF(B94="","",SUMIF(UrenProjectcode,Projecten!B94,UrenOmzet))</f>
        <v/>
      </c>
      <c r="M94" s="5"/>
    </row>
    <row r="95" spans="1:13" s="8" customFormat="1" x14ac:dyDescent="0.2">
      <c r="A95" s="1"/>
      <c r="B95" s="5"/>
      <c r="C95" s="5"/>
      <c r="D95" s="5"/>
      <c r="E95" s="6" t="str">
        <f t="shared" si="2"/>
        <v/>
      </c>
      <c r="F95" s="7"/>
      <c r="G95" s="7"/>
      <c r="H95" s="5"/>
      <c r="I95" s="5"/>
      <c r="J95" s="5"/>
      <c r="K95" s="115" t="str">
        <f>IF(B95="","",SUMIF(Urenregister!$H$6:$H$1029,Projecten!B95,UrenAantal))</f>
        <v/>
      </c>
      <c r="L95" s="22" t="str">
        <f>IF(B95="","",SUMIF(UrenProjectcode,Projecten!B95,UrenOmzet))</f>
        <v/>
      </c>
      <c r="M95" s="5"/>
    </row>
    <row r="96" spans="1:13" s="8" customFormat="1" x14ac:dyDescent="0.2">
      <c r="A96" s="1"/>
      <c r="B96" s="5"/>
      <c r="C96" s="5"/>
      <c r="D96" s="5"/>
      <c r="E96" s="6" t="str">
        <f t="shared" si="2"/>
        <v/>
      </c>
      <c r="F96" s="7"/>
      <c r="G96" s="7"/>
      <c r="H96" s="5"/>
      <c r="I96" s="5"/>
      <c r="J96" s="5"/>
      <c r="K96" s="115" t="str">
        <f>IF(B96="","",SUMIF(Urenregister!$H$6:$H$1029,Projecten!B96,UrenAantal))</f>
        <v/>
      </c>
      <c r="L96" s="22" t="str">
        <f>IF(B96="","",SUMIF(UrenProjectcode,Projecten!B96,UrenOmzet))</f>
        <v/>
      </c>
      <c r="M96" s="5"/>
    </row>
    <row r="97" spans="1:13" s="8" customFormat="1" x14ac:dyDescent="0.2">
      <c r="A97" s="1"/>
      <c r="B97" s="5"/>
      <c r="C97" s="5"/>
      <c r="D97" s="5"/>
      <c r="E97" s="6" t="str">
        <f t="shared" si="2"/>
        <v/>
      </c>
      <c r="F97" s="7"/>
      <c r="G97" s="7"/>
      <c r="H97" s="5"/>
      <c r="I97" s="5"/>
      <c r="J97" s="5"/>
      <c r="K97" s="115" t="str">
        <f>IF(B97="","",SUMIF(Urenregister!$H$6:$H$1029,Projecten!B97,UrenAantal))</f>
        <v/>
      </c>
      <c r="L97" s="22" t="str">
        <f>IF(B97="","",SUMIF(UrenProjectcode,Projecten!B97,UrenOmzet))</f>
        <v/>
      </c>
      <c r="M97" s="5"/>
    </row>
    <row r="98" spans="1:13" s="8" customFormat="1" x14ac:dyDescent="0.2">
      <c r="A98" s="1"/>
      <c r="B98" s="5"/>
      <c r="C98" s="5"/>
      <c r="D98" s="5"/>
      <c r="E98" s="6" t="str">
        <f t="shared" si="2"/>
        <v/>
      </c>
      <c r="F98" s="7"/>
      <c r="G98" s="7"/>
      <c r="H98" s="5"/>
      <c r="I98" s="5"/>
      <c r="J98" s="5"/>
      <c r="K98" s="115" t="str">
        <f>IF(B98="","",SUMIF(Urenregister!$H$6:$H$1029,Projecten!B98,UrenAantal))</f>
        <v/>
      </c>
      <c r="L98" s="22" t="str">
        <f>IF(B98="","",SUMIF(UrenProjectcode,Projecten!B98,UrenOmzet))</f>
        <v/>
      </c>
      <c r="M98" s="5"/>
    </row>
    <row r="99" spans="1:13" s="8" customFormat="1" x14ac:dyDescent="0.2">
      <c r="A99" s="1"/>
      <c r="B99" s="5"/>
      <c r="C99" s="5"/>
      <c r="D99" s="5"/>
      <c r="E99" s="6" t="str">
        <f t="shared" si="2"/>
        <v/>
      </c>
      <c r="F99" s="7"/>
      <c r="G99" s="7"/>
      <c r="H99" s="5"/>
      <c r="I99" s="5"/>
      <c r="J99" s="5"/>
      <c r="K99" s="115" t="str">
        <f>IF(B99="","",SUMIF(Urenregister!$H$6:$H$1029,Projecten!B99,UrenAantal))</f>
        <v/>
      </c>
      <c r="L99" s="22" t="str">
        <f>IF(B99="","",SUMIF(UrenProjectcode,Projecten!B99,UrenOmzet))</f>
        <v/>
      </c>
      <c r="M99" s="5"/>
    </row>
    <row r="100" spans="1:13" s="8" customFormat="1" x14ac:dyDescent="0.2">
      <c r="A100" s="1"/>
      <c r="B100" s="5"/>
      <c r="C100" s="5"/>
      <c r="D100" s="5"/>
      <c r="E100" s="6" t="str">
        <f t="shared" si="2"/>
        <v/>
      </c>
      <c r="F100" s="7"/>
      <c r="G100" s="7"/>
      <c r="H100" s="5"/>
      <c r="I100" s="5"/>
      <c r="J100" s="5"/>
      <c r="K100" s="115" t="str">
        <f>IF(B100="","",SUMIF(Urenregister!$H$6:$H$1029,Projecten!B100,UrenAantal))</f>
        <v/>
      </c>
      <c r="L100" s="22" t="str">
        <f>IF(B100="","",SUMIF(UrenProjectcode,Projecten!B100,UrenOmzet))</f>
        <v/>
      </c>
      <c r="M100" s="5"/>
    </row>
    <row r="101" spans="1:13" s="8" customFormat="1" x14ac:dyDescent="0.2">
      <c r="A101" s="1"/>
      <c r="B101" s="5"/>
      <c r="C101" s="5"/>
      <c r="D101" s="5"/>
      <c r="E101" s="6" t="str">
        <f t="shared" si="2"/>
        <v/>
      </c>
      <c r="F101" s="7"/>
      <c r="G101" s="7"/>
      <c r="H101" s="5"/>
      <c r="I101" s="5"/>
      <c r="J101" s="5"/>
      <c r="K101" s="115" t="str">
        <f>IF(B101="","",SUMIF(Urenregister!$H$6:$H$1029,Projecten!B101,UrenAantal))</f>
        <v/>
      </c>
      <c r="L101" s="22" t="str">
        <f>IF(B101="","",SUMIF(UrenProjectcode,Projecten!B101,UrenOmzet))</f>
        <v/>
      </c>
      <c r="M101" s="5"/>
    </row>
    <row r="102" spans="1:13" s="8" customFormat="1" x14ac:dyDescent="0.2">
      <c r="A102" s="1"/>
      <c r="B102" s="5"/>
      <c r="C102" s="5"/>
      <c r="D102" s="5"/>
      <c r="E102" s="6" t="str">
        <f t="shared" ref="E102:E105" si="3">IF(ISERROR(VLOOKUP(D102,TabelKlanten,2,FALSE)),"",VLOOKUP(D102,TabelKlanten,2,FALSE))</f>
        <v/>
      </c>
      <c r="F102" s="7"/>
      <c r="G102" s="7"/>
      <c r="H102" s="5"/>
      <c r="I102" s="5"/>
      <c r="J102" s="5"/>
      <c r="K102" s="115" t="str">
        <f>IF(B102="","",SUMIF(Urenregister!$H$6:$H$1029,Projecten!B102,UrenAantal))</f>
        <v/>
      </c>
      <c r="L102" s="22" t="str">
        <f>IF(B102="","",SUMIF(UrenProjectcode,Projecten!B102,UrenOmzet))</f>
        <v/>
      </c>
      <c r="M102" s="5"/>
    </row>
    <row r="103" spans="1:13" s="8" customFormat="1" x14ac:dyDescent="0.2">
      <c r="A103" s="1"/>
      <c r="B103" s="5"/>
      <c r="C103" s="5"/>
      <c r="D103" s="5"/>
      <c r="E103" s="6" t="str">
        <f t="shared" si="3"/>
        <v/>
      </c>
      <c r="F103" s="7"/>
      <c r="G103" s="7"/>
      <c r="H103" s="5"/>
      <c r="I103" s="5"/>
      <c r="J103" s="5"/>
      <c r="K103" s="115" t="str">
        <f>IF(B103="","",SUMIF(Urenregister!$H$6:$H$1029,Projecten!B103,UrenAantal))</f>
        <v/>
      </c>
      <c r="L103" s="22" t="str">
        <f>IF(B103="","",SUMIF(UrenProjectcode,Projecten!B103,UrenOmzet))</f>
        <v/>
      </c>
      <c r="M103" s="5"/>
    </row>
    <row r="104" spans="1:13" s="8" customFormat="1" x14ac:dyDescent="0.2">
      <c r="A104" s="1"/>
      <c r="B104" s="5"/>
      <c r="C104" s="5"/>
      <c r="D104" s="5"/>
      <c r="E104" s="6" t="str">
        <f t="shared" si="3"/>
        <v/>
      </c>
      <c r="F104" s="7"/>
      <c r="G104" s="7"/>
      <c r="H104" s="5"/>
      <c r="I104" s="5"/>
      <c r="J104" s="5"/>
      <c r="K104" s="115" t="str">
        <f>IF(B104="","",SUMIF(Urenregister!$H$6:$H$1029,Projecten!B104,UrenAantal))</f>
        <v/>
      </c>
      <c r="L104" s="22" t="str">
        <f>IF(B104="","",SUMIF(UrenProjectcode,Projecten!B104,UrenOmzet))</f>
        <v/>
      </c>
      <c r="M104" s="5"/>
    </row>
    <row r="105" spans="1:13" s="8" customFormat="1" x14ac:dyDescent="0.2">
      <c r="A105" s="1"/>
      <c r="B105" s="5"/>
      <c r="C105" s="5"/>
      <c r="D105" s="5"/>
      <c r="E105" s="6" t="str">
        <f t="shared" si="3"/>
        <v/>
      </c>
      <c r="F105" s="7"/>
      <c r="G105" s="7"/>
      <c r="H105" s="5"/>
      <c r="I105" s="5"/>
      <c r="J105" s="5"/>
      <c r="K105" s="115" t="str">
        <f>IF(B105="","",SUMIF(Urenregister!$H$6:$H$1029,Projecten!B105,UrenAantal))</f>
        <v/>
      </c>
      <c r="L105" s="22" t="str">
        <f>IF(B105="","",SUMIF(UrenProjectcode,Projecten!B105,UrenOmzet))</f>
        <v/>
      </c>
      <c r="M105" s="5"/>
    </row>
    <row r="106" spans="1:13" ht="12.6" hidden="1" x14ac:dyDescent="0.2">
      <c r="F106" s="9"/>
      <c r="G106" s="9"/>
      <c r="H106" s="5"/>
      <c r="I106" s="5"/>
      <c r="J106" s="5"/>
      <c r="K106" s="112"/>
      <c r="L106" s="112"/>
    </row>
    <row r="107" spans="1:13" ht="12.6" hidden="1" x14ac:dyDescent="0.2"/>
    <row r="108" spans="1:13" ht="12.6" hidden="1" x14ac:dyDescent="0.2"/>
    <row r="109" spans="1:13" ht="12.6" hidden="1" x14ac:dyDescent="0.2"/>
    <row r="110" spans="1:13" ht="12.6" hidden="1" x14ac:dyDescent="0.2"/>
    <row r="111" spans="1:13" ht="12.6" hidden="1" x14ac:dyDescent="0.2"/>
    <row r="112" spans="1:13" ht="12.6" hidden="1" x14ac:dyDescent="0.2"/>
    <row r="113" ht="12.6" hidden="1" x14ac:dyDescent="0.2"/>
    <row r="114" ht="12.6" hidden="1" x14ac:dyDescent="0.2"/>
    <row r="115" ht="12.6" hidden="1" x14ac:dyDescent="0.2"/>
    <row r="116" ht="12.6" hidden="1" x14ac:dyDescent="0.2"/>
    <row r="117" ht="12.6" hidden="1" x14ac:dyDescent="0.2"/>
    <row r="118" ht="12.6" hidden="1" x14ac:dyDescent="0.2"/>
    <row r="119" ht="12.6" hidden="1" x14ac:dyDescent="0.2"/>
    <row r="120" ht="12.6" hidden="1" x14ac:dyDescent="0.2"/>
    <row r="121" ht="12.6" hidden="1" x14ac:dyDescent="0.2"/>
    <row r="122" ht="12.6" hidden="1" x14ac:dyDescent="0.2"/>
    <row r="123" ht="12.6" hidden="1" x14ac:dyDescent="0.2"/>
    <row r="124" ht="12.6" hidden="1" x14ac:dyDescent="0.2"/>
    <row r="125" ht="12.6" hidden="1" x14ac:dyDescent="0.2"/>
    <row r="126" ht="12.6" hidden="1" x14ac:dyDescent="0.2"/>
    <row r="127" ht="12.6" hidden="1" x14ac:dyDescent="0.2"/>
    <row r="128" ht="12.6" hidden="1" x14ac:dyDescent="0.2"/>
    <row r="129" ht="12.6" hidden="1" x14ac:dyDescent="0.2"/>
    <row r="130" ht="12.6" hidden="1" x14ac:dyDescent="0.2"/>
    <row r="131" ht="12.6" hidden="1" x14ac:dyDescent="0.2"/>
    <row r="132" ht="12.6" hidden="1" x14ac:dyDescent="0.2"/>
    <row r="133" ht="12.6" hidden="1" x14ac:dyDescent="0.2"/>
    <row r="134" ht="12.6" hidden="1" x14ac:dyDescent="0.2"/>
    <row r="135" ht="12.6" hidden="1" x14ac:dyDescent="0.2"/>
    <row r="136" ht="12.6" hidden="1" x14ac:dyDescent="0.2"/>
    <row r="137" ht="12.6" hidden="1" x14ac:dyDescent="0.2"/>
    <row r="138" ht="12.6" hidden="1" x14ac:dyDescent="0.2"/>
    <row r="139" ht="12.6" hidden="1" x14ac:dyDescent="0.2"/>
    <row r="140" ht="12.6" hidden="1" x14ac:dyDescent="0.2"/>
    <row r="141" ht="12.6" hidden="1" x14ac:dyDescent="0.2"/>
    <row r="142" ht="12.6" hidden="1" x14ac:dyDescent="0.2"/>
    <row r="143" ht="12.6" hidden="1" x14ac:dyDescent="0.2"/>
    <row r="144" ht="12.6" hidden="1" x14ac:dyDescent="0.2"/>
    <row r="145" ht="12.6" hidden="1" x14ac:dyDescent="0.2"/>
    <row r="146" ht="12.6" hidden="1" x14ac:dyDescent="0.2"/>
    <row r="147" ht="12.6" hidden="1" x14ac:dyDescent="0.2"/>
    <row r="148" ht="12.6" hidden="1" x14ac:dyDescent="0.2"/>
    <row r="149" ht="12.6" hidden="1" x14ac:dyDescent="0.2"/>
    <row r="150" ht="12.6" hidden="1" x14ac:dyDescent="0.2"/>
    <row r="151" ht="12.6" hidden="1" x14ac:dyDescent="0.2"/>
    <row r="152" ht="12.6" hidden="1" x14ac:dyDescent="0.2"/>
    <row r="153" ht="12.6" hidden="1" x14ac:dyDescent="0.2"/>
    <row r="154" ht="12.6" hidden="1" x14ac:dyDescent="0.2"/>
    <row r="155" ht="12.6" hidden="1" x14ac:dyDescent="0.2"/>
    <row r="156" ht="12.6" hidden="1" x14ac:dyDescent="0.2"/>
    <row r="157" ht="12.6" hidden="1" x14ac:dyDescent="0.2"/>
    <row r="158" ht="12.6" hidden="1" x14ac:dyDescent="0.2"/>
    <row r="159" ht="12.6" hidden="1" x14ac:dyDescent="0.2"/>
    <row r="160" ht="12.6" hidden="1" x14ac:dyDescent="0.2"/>
    <row r="161" ht="12.6" hidden="1" x14ac:dyDescent="0.2"/>
    <row r="162" ht="12.6" hidden="1" x14ac:dyDescent="0.2"/>
    <row r="163" ht="12.6" hidden="1" x14ac:dyDescent="0.2"/>
    <row r="164" ht="12.6" hidden="1" x14ac:dyDescent="0.2"/>
    <row r="165" ht="12.6" hidden="1" x14ac:dyDescent="0.2"/>
    <row r="166" ht="12.6" hidden="1" x14ac:dyDescent="0.2"/>
    <row r="167" ht="12.6" hidden="1" x14ac:dyDescent="0.2"/>
    <row r="168" ht="12.6" hidden="1" x14ac:dyDescent="0.2"/>
    <row r="169" ht="12.6" hidden="1" x14ac:dyDescent="0.2"/>
    <row r="170" ht="12.6" hidden="1" x14ac:dyDescent="0.2"/>
    <row r="171" ht="12.6" hidden="1" x14ac:dyDescent="0.2"/>
    <row r="172" ht="12.6" hidden="1" x14ac:dyDescent="0.2"/>
    <row r="173" ht="12.6" hidden="1" x14ac:dyDescent="0.2"/>
    <row r="174" ht="12.6" hidden="1" x14ac:dyDescent="0.2"/>
    <row r="175" ht="12.6" hidden="1" x14ac:dyDescent="0.2"/>
    <row r="176" ht="12.6" hidden="1" x14ac:dyDescent="0.2"/>
    <row r="177" ht="12.6" hidden="1" x14ac:dyDescent="0.2"/>
    <row r="178" ht="12.6" hidden="1" x14ac:dyDescent="0.2"/>
    <row r="179" ht="12.6" hidden="1" x14ac:dyDescent="0.2"/>
    <row r="180" ht="12.6" hidden="1" x14ac:dyDescent="0.2"/>
    <row r="181" ht="12.6" hidden="1" x14ac:dyDescent="0.2"/>
    <row r="182" ht="12.6" hidden="1" x14ac:dyDescent="0.2"/>
    <row r="183" ht="12.6" hidden="1" x14ac:dyDescent="0.2"/>
    <row r="184" ht="12.6" hidden="1" x14ac:dyDescent="0.2"/>
    <row r="185" ht="12.6" hidden="1" x14ac:dyDescent="0.2"/>
    <row r="186" ht="12.6" hidden="1" x14ac:dyDescent="0.2"/>
    <row r="187" ht="12.6" hidden="1" x14ac:dyDescent="0.2"/>
    <row r="188" ht="12.6" hidden="1" x14ac:dyDescent="0.2"/>
    <row r="189" ht="12.6" hidden="1" x14ac:dyDescent="0.2"/>
    <row r="190" ht="12.6" hidden="1" x14ac:dyDescent="0.2"/>
    <row r="191" ht="12.6" hidden="1" x14ac:dyDescent="0.2"/>
    <row r="192" ht="12.6" hidden="1" x14ac:dyDescent="0.2"/>
    <row r="193" ht="12.6" hidden="1" x14ac:dyDescent="0.2"/>
    <row r="194" ht="12.6" hidden="1" x14ac:dyDescent="0.2"/>
    <row r="195" ht="12.6" hidden="1" x14ac:dyDescent="0.2"/>
    <row r="196" ht="12.6" hidden="1" x14ac:dyDescent="0.2"/>
    <row r="197" ht="12.6" hidden="1" x14ac:dyDescent="0.2"/>
    <row r="198" ht="12.6" hidden="1" x14ac:dyDescent="0.2"/>
    <row r="199" ht="12.6" hidden="1" x14ac:dyDescent="0.2"/>
    <row r="200" ht="12.6" hidden="1" x14ac:dyDescent="0.2"/>
    <row r="201" ht="12.6" hidden="1" x14ac:dyDescent="0.2"/>
    <row r="202" ht="12.6" hidden="1" x14ac:dyDescent="0.2"/>
    <row r="203" ht="12.6" hidden="1" x14ac:dyDescent="0.2"/>
    <row r="204" ht="12.6" hidden="1" x14ac:dyDescent="0.2"/>
    <row r="205" ht="12.6" hidden="1" x14ac:dyDescent="0.2"/>
    <row r="206" ht="12.6" hidden="1" x14ac:dyDescent="0.2"/>
    <row r="207" ht="12.6" hidden="1" x14ac:dyDescent="0.2"/>
    <row r="208" ht="12.6" hidden="1" x14ac:dyDescent="0.2"/>
    <row r="209" ht="12.6" hidden="1" x14ac:dyDescent="0.2"/>
    <row r="210" ht="12.6" hidden="1" x14ac:dyDescent="0.2"/>
    <row r="211" ht="12.6" hidden="1" x14ac:dyDescent="0.2"/>
    <row r="212" ht="12.6" hidden="1" x14ac:dyDescent="0.2"/>
    <row r="213" ht="12.6" hidden="1" x14ac:dyDescent="0.2"/>
    <row r="214" ht="12.6" hidden="1" x14ac:dyDescent="0.2"/>
    <row r="215" ht="12.6" hidden="1" x14ac:dyDescent="0.2"/>
    <row r="216" ht="12.6" hidden="1" x14ac:dyDescent="0.2"/>
    <row r="217" ht="12.6" hidden="1" x14ac:dyDescent="0.2"/>
    <row r="218" ht="12.6" hidden="1" x14ac:dyDescent="0.2"/>
    <row r="219" ht="12.6" hidden="1" x14ac:dyDescent="0.2"/>
    <row r="220" ht="12.6" hidden="1" x14ac:dyDescent="0.2"/>
    <row r="221" ht="12.6" hidden="1" x14ac:dyDescent="0.2"/>
    <row r="222" ht="12.6" hidden="1" x14ac:dyDescent="0.2"/>
    <row r="223" ht="12.6" hidden="1" x14ac:dyDescent="0.2"/>
    <row r="224" ht="12.6" hidden="1" x14ac:dyDescent="0.2"/>
    <row r="225" ht="12.6" hidden="1" x14ac:dyDescent="0.2"/>
    <row r="226" ht="12.6" hidden="1" x14ac:dyDescent="0.2"/>
    <row r="227" ht="12.6" hidden="1" x14ac:dyDescent="0.2"/>
    <row r="228" ht="12.6" hidden="1" x14ac:dyDescent="0.2"/>
    <row r="229" ht="12.6" hidden="1" x14ac:dyDescent="0.2"/>
    <row r="230" ht="12.6" hidden="1" x14ac:dyDescent="0.2"/>
    <row r="231" ht="12.6" hidden="1" x14ac:dyDescent="0.2"/>
    <row r="232" ht="12.6" hidden="1" x14ac:dyDescent="0.2"/>
    <row r="233" ht="12.6" hidden="1" x14ac:dyDescent="0.2"/>
    <row r="234" ht="12.6" hidden="1" x14ac:dyDescent="0.2"/>
    <row r="235" ht="12.6" hidden="1" x14ac:dyDescent="0.2"/>
    <row r="236" ht="12.6" hidden="1" x14ac:dyDescent="0.2"/>
    <row r="237" ht="12.6" hidden="1" x14ac:dyDescent="0.2"/>
    <row r="238" ht="12.6" hidden="1" x14ac:dyDescent="0.2"/>
    <row r="239" ht="12.6" hidden="1" x14ac:dyDescent="0.2"/>
    <row r="240" ht="12.6" hidden="1" x14ac:dyDescent="0.2"/>
    <row r="241" ht="12.6" hidden="1" x14ac:dyDescent="0.2"/>
    <row r="242" ht="12.6" hidden="1" x14ac:dyDescent="0.2"/>
    <row r="243" ht="12.6" hidden="1" x14ac:dyDescent="0.2"/>
    <row r="244" ht="12.6" hidden="1" x14ac:dyDescent="0.2"/>
    <row r="245" ht="12.6" hidden="1" x14ac:dyDescent="0.2"/>
    <row r="246" ht="12.6" hidden="1" x14ac:dyDescent="0.2"/>
    <row r="247" ht="12.6" hidden="1" x14ac:dyDescent="0.2"/>
    <row r="248" ht="12.6" hidden="1" x14ac:dyDescent="0.2"/>
    <row r="249" ht="12.6" hidden="1" x14ac:dyDescent="0.2"/>
    <row r="250" ht="12.6" hidden="1" x14ac:dyDescent="0.2"/>
    <row r="251" ht="12.6" hidden="1" x14ac:dyDescent="0.2"/>
    <row r="252" ht="12.6" hidden="1" x14ac:dyDescent="0.2"/>
    <row r="253" ht="12.6" hidden="1" x14ac:dyDescent="0.2"/>
    <row r="254" ht="12.6" hidden="1" x14ac:dyDescent="0.2"/>
    <row r="255" ht="12.6" hidden="1" x14ac:dyDescent="0.2"/>
    <row r="256" ht="12.6" hidden="1" x14ac:dyDescent="0.2"/>
    <row r="257" ht="12.6" hidden="1" x14ac:dyDescent="0.2"/>
    <row r="258" ht="12.6" hidden="1" x14ac:dyDescent="0.2"/>
    <row r="259" ht="12.6" hidden="1" x14ac:dyDescent="0.2"/>
    <row r="260" ht="12.6" hidden="1" x14ac:dyDescent="0.2"/>
    <row r="261" ht="12.6" hidden="1" x14ac:dyDescent="0.2"/>
    <row r="262" ht="12.6" hidden="1" x14ac:dyDescent="0.2"/>
    <row r="263" ht="12.6" hidden="1" x14ac:dyDescent="0.2"/>
    <row r="264" ht="12.6" hidden="1" x14ac:dyDescent="0.2"/>
    <row r="265" ht="12.6" hidden="1" x14ac:dyDescent="0.2"/>
    <row r="266" ht="12.6" hidden="1" x14ac:dyDescent="0.2"/>
    <row r="267" ht="12.6" hidden="1" x14ac:dyDescent="0.2"/>
    <row r="268" ht="12.6" hidden="1" x14ac:dyDescent="0.2"/>
    <row r="269" ht="12.6" hidden="1" x14ac:dyDescent="0.2"/>
    <row r="270" ht="12.6" hidden="1" x14ac:dyDescent="0.2"/>
    <row r="271" ht="12.6" hidden="1" x14ac:dyDescent="0.2"/>
    <row r="272" ht="12.6" hidden="1" x14ac:dyDescent="0.2"/>
    <row r="273" ht="12.6" hidden="1" x14ac:dyDescent="0.2"/>
    <row r="274" ht="12.6" hidden="1" x14ac:dyDescent="0.2"/>
    <row r="275" ht="12.6" hidden="1" x14ac:dyDescent="0.2"/>
    <row r="276" ht="12.6" hidden="1" x14ac:dyDescent="0.2"/>
    <row r="277" ht="12.6" hidden="1" x14ac:dyDescent="0.2"/>
    <row r="278" ht="12.6" hidden="1" x14ac:dyDescent="0.2"/>
    <row r="279" ht="12.6" hidden="1" x14ac:dyDescent="0.2"/>
    <row r="280" ht="12.6" hidden="1" x14ac:dyDescent="0.2"/>
    <row r="281" ht="12.6" hidden="1" x14ac:dyDescent="0.2"/>
    <row r="282" ht="12.6" hidden="1" x14ac:dyDescent="0.2"/>
    <row r="283" ht="12.6" hidden="1" x14ac:dyDescent="0.2"/>
    <row r="284" ht="12.6" hidden="1" x14ac:dyDescent="0.2"/>
    <row r="285" ht="12.6" hidden="1" x14ac:dyDescent="0.2"/>
    <row r="286" ht="12.6" hidden="1" x14ac:dyDescent="0.2"/>
    <row r="287" ht="12.6" hidden="1" x14ac:dyDescent="0.2"/>
    <row r="288" ht="12.6" hidden="1" x14ac:dyDescent="0.2"/>
    <row r="289" ht="12.6" hidden="1" x14ac:dyDescent="0.2"/>
    <row r="290" ht="12.6" hidden="1" x14ac:dyDescent="0.2"/>
    <row r="291" ht="12.6" hidden="1" x14ac:dyDescent="0.2"/>
    <row r="292" ht="12.6" hidden="1" x14ac:dyDescent="0.2"/>
    <row r="293" ht="12.6" hidden="1" x14ac:dyDescent="0.2"/>
    <row r="294" ht="12.6" hidden="1" x14ac:dyDescent="0.2"/>
    <row r="295" ht="12.6" hidden="1" x14ac:dyDescent="0.2"/>
    <row r="296" ht="12.6" hidden="1" x14ac:dyDescent="0.2"/>
    <row r="297" ht="12.6" hidden="1" x14ac:dyDescent="0.2"/>
    <row r="298" ht="12.6" hidden="1" x14ac:dyDescent="0.2"/>
    <row r="299" ht="12.6" hidden="1" x14ac:dyDescent="0.2"/>
    <row r="300" ht="12.6" hidden="1" x14ac:dyDescent="0.2"/>
    <row r="301" ht="12.6" hidden="1" x14ac:dyDescent="0.2"/>
    <row r="302" ht="12.6" hidden="1" x14ac:dyDescent="0.2"/>
    <row r="303" ht="12.6" hidden="1" x14ac:dyDescent="0.2"/>
    <row r="304" ht="12.6" hidden="1" x14ac:dyDescent="0.2"/>
    <row r="305" ht="12.6" hidden="1" x14ac:dyDescent="0.2"/>
    <row r="306" ht="12.6" hidden="1" x14ac:dyDescent="0.2"/>
    <row r="307" ht="12.6" hidden="1" x14ac:dyDescent="0.2"/>
    <row r="308" ht="12.6" hidden="1" x14ac:dyDescent="0.2"/>
    <row r="309" ht="12.6" hidden="1" x14ac:dyDescent="0.2"/>
    <row r="310" ht="12.6" hidden="1" x14ac:dyDescent="0.2"/>
    <row r="311" ht="12.6" hidden="1" x14ac:dyDescent="0.2"/>
    <row r="312" ht="12.6" hidden="1" x14ac:dyDescent="0.2"/>
    <row r="313" ht="12.6" hidden="1" x14ac:dyDescent="0.2"/>
    <row r="314" ht="12.6" hidden="1" x14ac:dyDescent="0.2"/>
    <row r="315" ht="12.6" hidden="1" x14ac:dyDescent="0.2"/>
    <row r="316" ht="12.6" hidden="1" x14ac:dyDescent="0.2"/>
    <row r="317" ht="12.6" hidden="1" x14ac:dyDescent="0.2"/>
    <row r="318" ht="12.6" hidden="1" x14ac:dyDescent="0.2"/>
    <row r="319" ht="12.6" hidden="1" x14ac:dyDescent="0.2"/>
    <row r="320" ht="12.6" hidden="1" x14ac:dyDescent="0.2"/>
    <row r="321" ht="12.6" hidden="1" x14ac:dyDescent="0.2"/>
    <row r="322" ht="12.6" hidden="1" x14ac:dyDescent="0.2"/>
    <row r="323" ht="12.6" hidden="1" x14ac:dyDescent="0.2"/>
    <row r="324" ht="12.6" hidden="1" x14ac:dyDescent="0.2"/>
    <row r="325" ht="12.6" hidden="1" x14ac:dyDescent="0.2"/>
    <row r="326" ht="12.6" hidden="1" x14ac:dyDescent="0.2"/>
    <row r="327" ht="12.6" hidden="1" x14ac:dyDescent="0.2"/>
    <row r="328" ht="12.6" hidden="1" x14ac:dyDescent="0.2"/>
    <row r="329" ht="12.6" hidden="1" x14ac:dyDescent="0.2"/>
    <row r="330" ht="12.6" hidden="1" x14ac:dyDescent="0.2"/>
    <row r="331" ht="12.6" hidden="1" x14ac:dyDescent="0.2"/>
    <row r="332" ht="12.6" hidden="1" x14ac:dyDescent="0.2"/>
    <row r="333" ht="12.6" hidden="1" x14ac:dyDescent="0.2"/>
    <row r="334" ht="12.6" hidden="1" x14ac:dyDescent="0.2"/>
    <row r="335" ht="12.6" hidden="1" x14ac:dyDescent="0.2"/>
    <row r="336" ht="12.6" hidden="1" x14ac:dyDescent="0.2"/>
    <row r="337" ht="12.6" hidden="1" x14ac:dyDescent="0.2"/>
    <row r="338" ht="12.6" hidden="1" x14ac:dyDescent="0.2"/>
    <row r="339" ht="12.6" hidden="1" x14ac:dyDescent="0.2"/>
    <row r="340" ht="12.6" hidden="1" x14ac:dyDescent="0.2"/>
    <row r="341" ht="12.6" hidden="1" x14ac:dyDescent="0.2"/>
    <row r="342" ht="12.6" hidden="1" x14ac:dyDescent="0.2"/>
    <row r="343" ht="12.6" hidden="1" x14ac:dyDescent="0.2"/>
    <row r="344" ht="12.6" hidden="1" x14ac:dyDescent="0.2"/>
    <row r="345" ht="12.6" hidden="1" x14ac:dyDescent="0.2"/>
    <row r="346" ht="12.6" hidden="1" x14ac:dyDescent="0.2"/>
    <row r="347" ht="12.6" hidden="1" x14ac:dyDescent="0.2"/>
    <row r="348" ht="12.6" hidden="1" x14ac:dyDescent="0.2"/>
    <row r="349" ht="12.6" hidden="1" x14ac:dyDescent="0.2"/>
    <row r="350" ht="12.6" hidden="1" x14ac:dyDescent="0.2"/>
    <row r="351" ht="12.6" hidden="1" x14ac:dyDescent="0.2"/>
    <row r="352" ht="12.6" hidden="1" x14ac:dyDescent="0.2"/>
    <row r="353" ht="12.6" hidden="1" x14ac:dyDescent="0.2"/>
    <row r="354" ht="12.6" hidden="1" x14ac:dyDescent="0.2"/>
    <row r="355" ht="12.6" hidden="1" x14ac:dyDescent="0.2"/>
    <row r="356" ht="12.6" hidden="1" x14ac:dyDescent="0.2"/>
    <row r="357" ht="12.6" hidden="1" x14ac:dyDescent="0.2"/>
    <row r="358" ht="12.6" hidden="1" x14ac:dyDescent="0.2"/>
    <row r="359" ht="12.6" hidden="1" x14ac:dyDescent="0.2"/>
    <row r="360" ht="12.6" hidden="1" x14ac:dyDescent="0.2"/>
    <row r="361" ht="12.6" hidden="1" x14ac:dyDescent="0.2"/>
    <row r="362" ht="12.6" hidden="1" x14ac:dyDescent="0.2"/>
    <row r="363" ht="12.6" hidden="1" x14ac:dyDescent="0.2"/>
    <row r="364" ht="12.6" hidden="1" x14ac:dyDescent="0.2"/>
    <row r="365" ht="12.6" hidden="1" x14ac:dyDescent="0.2"/>
    <row r="366" ht="12.6" hidden="1" x14ac:dyDescent="0.2"/>
    <row r="367" ht="12.6" hidden="1" x14ac:dyDescent="0.2"/>
    <row r="368" ht="12.6" hidden="1" x14ac:dyDescent="0.2"/>
    <row r="369" ht="12.6" hidden="1" x14ac:dyDescent="0.2"/>
    <row r="370" ht="12.6" hidden="1" x14ac:dyDescent="0.2"/>
    <row r="371" ht="12.6" hidden="1" x14ac:dyDescent="0.2"/>
    <row r="372" ht="12.6" hidden="1" x14ac:dyDescent="0.2"/>
    <row r="373" ht="12.6" hidden="1" x14ac:dyDescent="0.2"/>
    <row r="374" ht="12.6" hidden="1" x14ac:dyDescent="0.2"/>
    <row r="375" ht="12.6" hidden="1" x14ac:dyDescent="0.2"/>
    <row r="376" ht="12.6" hidden="1" x14ac:dyDescent="0.2"/>
    <row r="377" ht="12.6" hidden="1" x14ac:dyDescent="0.2"/>
    <row r="378" ht="12.6" hidden="1" x14ac:dyDescent="0.2"/>
    <row r="379" ht="12.6" hidden="1" x14ac:dyDescent="0.2"/>
    <row r="380" ht="12.6" hidden="1" x14ac:dyDescent="0.2"/>
    <row r="381" ht="12.6" hidden="1" x14ac:dyDescent="0.2"/>
    <row r="382" ht="12.6" hidden="1" x14ac:dyDescent="0.2"/>
    <row r="383" ht="12.6" hidden="1" x14ac:dyDescent="0.2"/>
    <row r="384" ht="12.6" hidden="1" x14ac:dyDescent="0.2"/>
    <row r="385" ht="12.6" hidden="1" x14ac:dyDescent="0.2"/>
    <row r="386" ht="12.6" hidden="1" x14ac:dyDescent="0.2"/>
    <row r="387" ht="12.6" hidden="1" x14ac:dyDescent="0.2"/>
    <row r="388" ht="12.6" hidden="1" x14ac:dyDescent="0.2"/>
    <row r="389" ht="12.6" hidden="1" x14ac:dyDescent="0.2"/>
    <row r="390" ht="12.6" hidden="1" x14ac:dyDescent="0.2"/>
    <row r="391" ht="12.6" hidden="1" x14ac:dyDescent="0.2"/>
    <row r="392" ht="12.6" hidden="1" x14ac:dyDescent="0.2"/>
    <row r="393" ht="12.6" hidden="1" x14ac:dyDescent="0.2"/>
    <row r="394" ht="12.6" hidden="1" x14ac:dyDescent="0.2"/>
    <row r="395" ht="12.6" hidden="1" x14ac:dyDescent="0.2"/>
    <row r="396" ht="12.6" hidden="1" x14ac:dyDescent="0.2"/>
    <row r="397" ht="12.6" hidden="1" x14ac:dyDescent="0.2"/>
    <row r="398" ht="12.6" hidden="1" x14ac:dyDescent="0.2"/>
    <row r="399" ht="12.6" hidden="1" x14ac:dyDescent="0.2"/>
    <row r="400" ht="12.6" hidden="1" x14ac:dyDescent="0.2"/>
    <row r="401" ht="12.6" hidden="1" x14ac:dyDescent="0.2"/>
    <row r="402" ht="12.6" hidden="1" x14ac:dyDescent="0.2"/>
    <row r="403" ht="12.6" hidden="1" x14ac:dyDescent="0.2"/>
    <row r="404" ht="12.6" hidden="1" x14ac:dyDescent="0.2"/>
    <row r="405" ht="12.6" hidden="1" x14ac:dyDescent="0.2"/>
    <row r="406" ht="12.6" hidden="1" x14ac:dyDescent="0.2"/>
    <row r="407" ht="12.6" hidden="1" x14ac:dyDescent="0.2"/>
    <row r="408" ht="12.6" hidden="1" x14ac:dyDescent="0.2"/>
    <row r="409" ht="12.6" hidden="1" x14ac:dyDescent="0.2"/>
    <row r="410" ht="12.6" hidden="1" x14ac:dyDescent="0.2"/>
    <row r="411" ht="12.6" hidden="1" x14ac:dyDescent="0.2"/>
    <row r="412" ht="12.6" hidden="1" x14ac:dyDescent="0.2"/>
    <row r="413" ht="12.6" hidden="1" x14ac:dyDescent="0.2"/>
    <row r="414" ht="12.6" hidden="1" x14ac:dyDescent="0.2"/>
    <row r="415" ht="12.6" hidden="1" x14ac:dyDescent="0.2"/>
    <row r="416" ht="12.6" hidden="1" x14ac:dyDescent="0.2"/>
    <row r="417" ht="12.6" hidden="1" x14ac:dyDescent="0.2"/>
    <row r="418" ht="12.6" hidden="1" x14ac:dyDescent="0.2"/>
    <row r="419" ht="12.6" hidden="1" x14ac:dyDescent="0.2"/>
    <row r="420" ht="12.6" hidden="1" x14ac:dyDescent="0.2"/>
    <row r="421" ht="12.6" hidden="1" x14ac:dyDescent="0.2"/>
    <row r="422" ht="12.6" hidden="1" x14ac:dyDescent="0.2"/>
    <row r="423" ht="12.6" hidden="1" x14ac:dyDescent="0.2"/>
    <row r="424" ht="12.6" hidden="1" x14ac:dyDescent="0.2"/>
    <row r="425" ht="12.6" hidden="1" x14ac:dyDescent="0.2"/>
    <row r="426" ht="12.6" hidden="1" x14ac:dyDescent="0.2"/>
    <row r="427" ht="12.6" hidden="1" x14ac:dyDescent="0.2"/>
    <row r="428" ht="12.6" hidden="1" x14ac:dyDescent="0.2"/>
    <row r="429" ht="12.6" hidden="1" x14ac:dyDescent="0.2"/>
    <row r="430" ht="12.6" hidden="1" x14ac:dyDescent="0.2"/>
    <row r="431" ht="12.6" hidden="1" x14ac:dyDescent="0.2"/>
    <row r="432" ht="12.6" hidden="1" x14ac:dyDescent="0.2"/>
    <row r="433" ht="12.6" hidden="1" x14ac:dyDescent="0.2"/>
    <row r="434" ht="12.6" hidden="1" x14ac:dyDescent="0.2"/>
    <row r="435" ht="12.6" hidden="1" x14ac:dyDescent="0.2"/>
    <row r="436" ht="12.6" hidden="1" x14ac:dyDescent="0.2"/>
    <row r="437" ht="12.6" hidden="1" x14ac:dyDescent="0.2"/>
    <row r="438" ht="12.6" hidden="1" x14ac:dyDescent="0.2"/>
    <row r="439" ht="12.6" hidden="1" x14ac:dyDescent="0.2"/>
    <row r="440" ht="12.6" hidden="1" x14ac:dyDescent="0.2"/>
    <row r="441" ht="12.6" hidden="1" x14ac:dyDescent="0.2"/>
    <row r="442" ht="12.6" hidden="1" x14ac:dyDescent="0.2"/>
    <row r="443" ht="12.6" hidden="1" x14ac:dyDescent="0.2"/>
    <row r="444" ht="12.6" hidden="1" x14ac:dyDescent="0.2"/>
    <row r="445" ht="12.6" hidden="1" x14ac:dyDescent="0.2"/>
    <row r="446" ht="12.6" hidden="1" x14ac:dyDescent="0.2"/>
    <row r="447" ht="12.6" hidden="1" x14ac:dyDescent="0.2"/>
    <row r="448" ht="12.6" hidden="1" x14ac:dyDescent="0.2"/>
    <row r="449" ht="12.6" hidden="1" x14ac:dyDescent="0.2"/>
    <row r="450" ht="12.6" hidden="1" x14ac:dyDescent="0.2"/>
    <row r="451" ht="12.6" hidden="1" x14ac:dyDescent="0.2"/>
    <row r="452" ht="12.6" hidden="1" x14ac:dyDescent="0.2"/>
    <row r="453" ht="12.6" hidden="1" x14ac:dyDescent="0.2"/>
    <row r="454" ht="12.6" hidden="1" x14ac:dyDescent="0.2"/>
    <row r="455" ht="12.6" hidden="1" x14ac:dyDescent="0.2"/>
    <row r="456" ht="12.6" hidden="1" x14ac:dyDescent="0.2"/>
    <row r="457" ht="12.6" hidden="1" x14ac:dyDescent="0.2"/>
    <row r="458" ht="12.6" hidden="1" x14ac:dyDescent="0.2"/>
    <row r="459" ht="12.6" hidden="1" x14ac:dyDescent="0.2"/>
    <row r="460" ht="12.6" hidden="1" x14ac:dyDescent="0.2"/>
    <row r="461" ht="12.6" hidden="1" x14ac:dyDescent="0.2"/>
    <row r="462" ht="12.6" hidden="1" x14ac:dyDescent="0.2"/>
    <row r="463" ht="12.6" hidden="1" x14ac:dyDescent="0.2"/>
    <row r="464" ht="12.6" hidden="1" x14ac:dyDescent="0.2"/>
    <row r="465" ht="12.6" hidden="1" x14ac:dyDescent="0.2"/>
    <row r="466" ht="12.6" hidden="1" x14ac:dyDescent="0.2"/>
    <row r="467" ht="12.6" hidden="1" x14ac:dyDescent="0.2"/>
    <row r="468" ht="12.6" hidden="1" x14ac:dyDescent="0.2"/>
    <row r="469" ht="12.6" hidden="1" x14ac:dyDescent="0.2"/>
    <row r="470" ht="12.6" hidden="1" x14ac:dyDescent="0.2"/>
    <row r="471" ht="12.6" hidden="1" x14ac:dyDescent="0.2"/>
    <row r="472" ht="12.6" hidden="1" x14ac:dyDescent="0.2"/>
    <row r="473" ht="12.6" hidden="1" x14ac:dyDescent="0.2"/>
    <row r="474" ht="12.6" hidden="1" x14ac:dyDescent="0.2"/>
    <row r="475" ht="12.6" hidden="1" x14ac:dyDescent="0.2"/>
    <row r="476" ht="12.6" hidden="1" x14ac:dyDescent="0.2"/>
    <row r="477" ht="12.6" hidden="1" x14ac:dyDescent="0.2"/>
    <row r="478" ht="12.6" hidden="1" x14ac:dyDescent="0.2"/>
    <row r="479" ht="12.6" hidden="1" x14ac:dyDescent="0.2"/>
    <row r="480" ht="12.6" hidden="1" x14ac:dyDescent="0.2"/>
    <row r="481" ht="12.6" hidden="1" x14ac:dyDescent="0.2"/>
    <row r="482" ht="12.6" hidden="1" x14ac:dyDescent="0.2"/>
    <row r="483" ht="12.6" hidden="1" x14ac:dyDescent="0.2"/>
    <row r="484" ht="12.6" hidden="1" x14ac:dyDescent="0.2"/>
    <row r="485" ht="12.6" hidden="1" x14ac:dyDescent="0.2"/>
    <row r="486" ht="12.6" hidden="1" x14ac:dyDescent="0.2"/>
    <row r="487" ht="12.6" hidden="1" x14ac:dyDescent="0.2"/>
    <row r="488" ht="12.6" hidden="1" x14ac:dyDescent="0.2"/>
    <row r="489" ht="12.6" hidden="1" x14ac:dyDescent="0.2"/>
    <row r="490" ht="12.6" hidden="1" x14ac:dyDescent="0.2"/>
    <row r="491" ht="12.6" hidden="1" x14ac:dyDescent="0.2"/>
    <row r="492" ht="12.6" hidden="1" x14ac:dyDescent="0.2"/>
    <row r="493" ht="12.6" hidden="1" x14ac:dyDescent="0.2"/>
    <row r="494" ht="12.6" hidden="1" x14ac:dyDescent="0.2"/>
    <row r="495" ht="12.6" hidden="1" x14ac:dyDescent="0.2"/>
    <row r="496" ht="12.6" hidden="1" x14ac:dyDescent="0.2"/>
    <row r="497" ht="12.6" hidden="1" x14ac:dyDescent="0.2"/>
    <row r="498" ht="12.6" hidden="1" x14ac:dyDescent="0.2"/>
    <row r="499" ht="12.6" hidden="1" x14ac:dyDescent="0.2"/>
    <row r="500" ht="12.6" hidden="1" x14ac:dyDescent="0.2"/>
    <row r="501" ht="12.6" hidden="1" x14ac:dyDescent="0.2"/>
    <row r="502" ht="12.6" hidden="1" x14ac:dyDescent="0.2"/>
    <row r="503" ht="12.6" hidden="1" x14ac:dyDescent="0.2"/>
    <row r="504" ht="12.6" hidden="1" x14ac:dyDescent="0.2"/>
    <row r="505" ht="12.6" hidden="1" x14ac:dyDescent="0.2"/>
    <row r="506" ht="12.6" hidden="1" x14ac:dyDescent="0.2"/>
    <row r="507" ht="12.6" hidden="1" x14ac:dyDescent="0.2"/>
    <row r="508" ht="12.6" hidden="1" x14ac:dyDescent="0.2"/>
    <row r="509" ht="12.6" hidden="1" x14ac:dyDescent="0.2"/>
    <row r="510" ht="12.6" hidden="1" x14ac:dyDescent="0.2"/>
    <row r="511" ht="12.6" hidden="1" x14ac:dyDescent="0.2"/>
    <row r="512" ht="12.6" hidden="1" x14ac:dyDescent="0.2"/>
    <row r="513" ht="12.6" hidden="1" x14ac:dyDescent="0.2"/>
    <row r="514" ht="12.6" hidden="1" x14ac:dyDescent="0.2"/>
    <row r="515" ht="12.6" hidden="1" x14ac:dyDescent="0.2"/>
    <row r="516" ht="12.6" hidden="1" x14ac:dyDescent="0.2"/>
    <row r="517" ht="12.6" hidden="1" x14ac:dyDescent="0.2"/>
    <row r="518" ht="12.6" hidden="1" x14ac:dyDescent="0.2"/>
    <row r="519" ht="12.6" hidden="1" x14ac:dyDescent="0.2"/>
    <row r="520" ht="12.6" hidden="1" x14ac:dyDescent="0.2"/>
    <row r="521" ht="12.6" hidden="1" x14ac:dyDescent="0.2"/>
    <row r="522" ht="12.6" hidden="1" x14ac:dyDescent="0.2"/>
    <row r="523" ht="12.6" hidden="1" x14ac:dyDescent="0.2"/>
    <row r="524" ht="12.6" hidden="1" x14ac:dyDescent="0.2"/>
    <row r="525" ht="12.6" hidden="1" x14ac:dyDescent="0.2"/>
    <row r="526" ht="12.6" hidden="1" x14ac:dyDescent="0.2"/>
    <row r="527" ht="12.6" hidden="1" x14ac:dyDescent="0.2"/>
    <row r="528" ht="12.6" hidden="1" x14ac:dyDescent="0.2"/>
    <row r="529" ht="12.6" hidden="1" x14ac:dyDescent="0.2"/>
    <row r="530" ht="12.6" hidden="1" x14ac:dyDescent="0.2"/>
    <row r="531" ht="12.6" hidden="1" x14ac:dyDescent="0.2"/>
    <row r="532" ht="12.6" hidden="1" x14ac:dyDescent="0.2"/>
    <row r="533" ht="12.6" hidden="1" x14ac:dyDescent="0.2"/>
    <row r="534" ht="12.6" hidden="1" x14ac:dyDescent="0.2"/>
    <row r="535" ht="12.6" hidden="1" x14ac:dyDescent="0.2"/>
    <row r="536" ht="12.6" hidden="1" x14ac:dyDescent="0.2"/>
    <row r="537" ht="12.6" hidden="1" x14ac:dyDescent="0.2"/>
    <row r="538" ht="12.6" hidden="1" x14ac:dyDescent="0.2"/>
    <row r="539" ht="12.6" hidden="1" x14ac:dyDescent="0.2"/>
    <row r="540" ht="12.6" hidden="1" x14ac:dyDescent="0.2"/>
    <row r="541" ht="12.6" hidden="1" x14ac:dyDescent="0.2"/>
    <row r="542" ht="12.6" hidden="1" x14ac:dyDescent="0.2"/>
    <row r="543" ht="12.6" hidden="1" x14ac:dyDescent="0.2"/>
    <row r="544" ht="12.6" hidden="1" x14ac:dyDescent="0.2"/>
    <row r="545" ht="12.6" hidden="1" x14ac:dyDescent="0.2"/>
    <row r="546" ht="12.6" hidden="1" x14ac:dyDescent="0.2"/>
    <row r="547" ht="12.6" hidden="1" x14ac:dyDescent="0.2"/>
    <row r="548" ht="12.6" hidden="1" x14ac:dyDescent="0.2"/>
    <row r="549" ht="12.6" hidden="1" x14ac:dyDescent="0.2"/>
    <row r="550" ht="12.6" hidden="1" x14ac:dyDescent="0.2"/>
    <row r="551" ht="12.6" hidden="1" x14ac:dyDescent="0.2"/>
    <row r="552" ht="12.6" hidden="1" x14ac:dyDescent="0.2"/>
    <row r="553" ht="12.6" hidden="1" x14ac:dyDescent="0.2"/>
    <row r="554" ht="12.6" hidden="1" x14ac:dyDescent="0.2"/>
    <row r="555" ht="12.6" hidden="1" x14ac:dyDescent="0.2"/>
    <row r="556" ht="12.6" hidden="1" x14ac:dyDescent="0.2"/>
    <row r="557" ht="12.6" hidden="1" x14ac:dyDescent="0.2"/>
    <row r="558" ht="12.6" hidden="1" x14ac:dyDescent="0.2"/>
    <row r="559" ht="12.6" hidden="1" x14ac:dyDescent="0.2"/>
    <row r="560" ht="12.6" hidden="1" x14ac:dyDescent="0.2"/>
    <row r="561" ht="12.6" hidden="1" x14ac:dyDescent="0.2"/>
    <row r="562" ht="12.6" hidden="1" x14ac:dyDescent="0.2"/>
    <row r="563" ht="12.6" hidden="1" x14ac:dyDescent="0.2"/>
    <row r="564" ht="12.6" hidden="1" x14ac:dyDescent="0.2"/>
    <row r="565" ht="12.6" hidden="1" x14ac:dyDescent="0.2"/>
    <row r="566" ht="12.6" hidden="1" x14ac:dyDescent="0.2"/>
    <row r="567" ht="12.6" hidden="1" x14ac:dyDescent="0.2"/>
    <row r="568" ht="12.6" hidden="1" x14ac:dyDescent="0.2"/>
    <row r="569" ht="12.6" hidden="1" x14ac:dyDescent="0.2"/>
    <row r="570" ht="12.6" hidden="1" x14ac:dyDescent="0.2"/>
    <row r="571" ht="12.6" hidden="1" x14ac:dyDescent="0.2"/>
    <row r="572" ht="12.6" hidden="1" x14ac:dyDescent="0.2"/>
    <row r="573" ht="12.6" hidden="1" x14ac:dyDescent="0.2"/>
    <row r="574" ht="12.6" hidden="1" x14ac:dyDescent="0.2"/>
    <row r="575" ht="12.6" hidden="1" x14ac:dyDescent="0.2"/>
    <row r="576" ht="12.6" hidden="1" x14ac:dyDescent="0.2"/>
    <row r="577" ht="12.6" hidden="1" x14ac:dyDescent="0.2"/>
    <row r="578" ht="12.6" hidden="1" x14ac:dyDescent="0.2"/>
    <row r="579" ht="12.6" hidden="1" x14ac:dyDescent="0.2"/>
    <row r="580" ht="12.6" hidden="1" x14ac:dyDescent="0.2"/>
    <row r="581" ht="12.6" hidden="1" x14ac:dyDescent="0.2"/>
    <row r="582" ht="12.6" hidden="1" x14ac:dyDescent="0.2"/>
    <row r="583" ht="12.6" hidden="1" x14ac:dyDescent="0.2"/>
    <row r="584" ht="12.6" hidden="1" x14ac:dyDescent="0.2"/>
    <row r="585" ht="12.6" hidden="1" x14ac:dyDescent="0.2"/>
    <row r="586" ht="12.6" hidden="1" x14ac:dyDescent="0.2"/>
    <row r="587" ht="12.6" hidden="1" x14ac:dyDescent="0.2"/>
    <row r="588" ht="12.6" hidden="1" x14ac:dyDescent="0.2"/>
    <row r="589" ht="12.6" hidden="1" x14ac:dyDescent="0.2"/>
    <row r="590" ht="12.6" hidden="1" x14ac:dyDescent="0.2"/>
    <row r="591" ht="12.6" hidden="1" x14ac:dyDescent="0.2"/>
    <row r="592" ht="12.6" hidden="1" x14ac:dyDescent="0.2"/>
    <row r="593" ht="12.6" hidden="1" x14ac:dyDescent="0.2"/>
    <row r="594" ht="12.6" hidden="1" x14ac:dyDescent="0.2"/>
    <row r="595" ht="12.6" hidden="1" x14ac:dyDescent="0.2"/>
    <row r="596" ht="12.6" hidden="1" x14ac:dyDescent="0.2"/>
    <row r="597" ht="12.6" hidden="1" x14ac:dyDescent="0.2"/>
    <row r="598" ht="12.6" hidden="1" x14ac:dyDescent="0.2"/>
    <row r="599" ht="12.6" hidden="1" x14ac:dyDescent="0.2"/>
    <row r="600" ht="12.6" hidden="1" x14ac:dyDescent="0.2"/>
    <row r="601" ht="12.75" customHeight="1" x14ac:dyDescent="0.2"/>
    <row r="602" ht="12.75" customHeight="1" x14ac:dyDescent="0.2"/>
    <row r="603" ht="12.75" customHeight="1" x14ac:dyDescent="0.2"/>
  </sheetData>
  <sheetProtection formatCells="0" formatColumns="0" formatRows="0" sort="0" autoFilter="0"/>
  <autoFilter ref="B5:M105"/>
  <dataValidations count="1">
    <dataValidation type="list" allowBlank="1" showInputMessage="1" showErrorMessage="1" sqref="D6:D105">
      <formula1>Klantnr</formula1>
    </dataValidation>
  </dataValidations>
  <pageMargins left="0.70866141732283472" right="0.70866141732283472" top="0.74803149606299213" bottom="0.74803149606299213" header="0.31496062992125984" footer="0.31496062992125984"/>
  <pageSetup paperSize="9" scale="59" fitToHeight="0" orientation="portrait" r:id="rId1"/>
  <headerFooter>
    <oddFooter>&amp;L&amp;"Verdana,Standaard"&amp;8&amp;F&amp;C&amp;"Verdana,Standaard"&amp;8&amp;D &amp;T&amp;R&amp;"Verdana,Standaard"&amp;8&amp;P |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2"/>
  <sheetViews>
    <sheetView showGridLines="0" zoomScaleNormal="100" workbookViewId="0">
      <selection activeCell="B36" sqref="B36"/>
    </sheetView>
  </sheetViews>
  <sheetFormatPr defaultColWidth="0" defaultRowHeight="12.75" customHeight="1" zeroHeight="1" x14ac:dyDescent="0.15"/>
  <cols>
    <col min="1" max="1" width="1.5703125" style="13" customWidth="1"/>
    <col min="2" max="2" width="27.42578125" style="13" bestFit="1" customWidth="1"/>
    <col min="3" max="3" width="8" style="13" bestFit="1" customWidth="1"/>
    <col min="4" max="4" width="30.42578125" style="13" customWidth="1"/>
    <col min="5" max="5" width="19.140625" style="13" customWidth="1"/>
    <col min="6" max="6" width="11" style="13" customWidth="1"/>
    <col min="7" max="7" width="13.42578125" style="13" bestFit="1" customWidth="1"/>
    <col min="8" max="8" width="1.5703125" style="13" customWidth="1"/>
    <col min="9" max="16384" width="9.140625" style="13" hidden="1"/>
  </cols>
  <sheetData>
    <row r="1" spans="1:8" ht="12.75" customHeight="1" x14ac:dyDescent="0.2">
      <c r="A1" s="11"/>
      <c r="B1" s="11"/>
      <c r="C1" s="11"/>
      <c r="D1" s="11"/>
      <c r="E1" s="11"/>
      <c r="F1" s="11"/>
      <c r="G1" s="11"/>
      <c r="H1" s="11"/>
    </row>
    <row r="2" spans="1:8" ht="24.6" x14ac:dyDescent="0.4">
      <c r="B2" s="10" t="s">
        <v>25</v>
      </c>
    </row>
    <row r="3" spans="1:8" ht="19.5" customHeight="1" x14ac:dyDescent="0.25">
      <c r="B3" s="32"/>
    </row>
    <row r="4" spans="1:8" ht="10.15" x14ac:dyDescent="0.2"/>
    <row r="5" spans="1:8" ht="12.75" customHeight="1" x14ac:dyDescent="0.2">
      <c r="B5" s="149" t="s">
        <v>26</v>
      </c>
      <c r="C5" s="150"/>
      <c r="D5" s="151" t="s">
        <v>27</v>
      </c>
    </row>
    <row r="6" spans="1:8" ht="12.75" customHeight="1" x14ac:dyDescent="0.2">
      <c r="B6" s="33" t="s">
        <v>90</v>
      </c>
      <c r="C6" s="34"/>
      <c r="D6" s="35" t="s">
        <v>90</v>
      </c>
    </row>
    <row r="7" spans="1:8" ht="12.75" customHeight="1" x14ac:dyDescent="0.2">
      <c r="B7" s="33" t="s">
        <v>28</v>
      </c>
      <c r="C7" s="34"/>
      <c r="D7" s="35"/>
    </row>
    <row r="8" spans="1:8" ht="12.75" customHeight="1" x14ac:dyDescent="0.15">
      <c r="B8" s="33" t="s">
        <v>29</v>
      </c>
      <c r="C8" s="34"/>
      <c r="D8" s="35"/>
    </row>
    <row r="9" spans="1:8" ht="12.75" customHeight="1" x14ac:dyDescent="0.15">
      <c r="B9" s="33" t="s">
        <v>30</v>
      </c>
      <c r="C9" s="34"/>
      <c r="D9" s="35"/>
    </row>
    <row r="10" spans="1:8" ht="12.75" customHeight="1" x14ac:dyDescent="0.15">
      <c r="B10" s="33" t="s">
        <v>31</v>
      </c>
      <c r="C10" s="34"/>
      <c r="D10" s="35"/>
    </row>
    <row r="11" spans="1:8" ht="12.75" customHeight="1" x14ac:dyDescent="0.15">
      <c r="B11" s="33" t="s">
        <v>32</v>
      </c>
      <c r="C11" s="34"/>
      <c r="D11" s="155"/>
    </row>
    <row r="12" spans="1:8" ht="12.75" customHeight="1" x14ac:dyDescent="0.15">
      <c r="B12" s="33" t="s">
        <v>33</v>
      </c>
      <c r="C12" s="34"/>
      <c r="D12" s="35"/>
    </row>
    <row r="13" spans="1:8" ht="12.75" customHeight="1" x14ac:dyDescent="0.15">
      <c r="B13" s="33" t="s">
        <v>34</v>
      </c>
      <c r="C13" s="34"/>
      <c r="D13" s="35"/>
    </row>
    <row r="14" spans="1:8" ht="12.75" customHeight="1" x14ac:dyDescent="0.15">
      <c r="B14" s="33" t="s">
        <v>35</v>
      </c>
      <c r="C14" s="34"/>
      <c r="D14" s="36">
        <v>2018</v>
      </c>
    </row>
    <row r="15" spans="1:8" ht="12.75" customHeight="1" x14ac:dyDescent="0.15">
      <c r="B15" s="33" t="s">
        <v>36</v>
      </c>
      <c r="C15" s="34"/>
      <c r="D15" s="37">
        <v>43101</v>
      </c>
    </row>
    <row r="16" spans="1:8" ht="12.75" customHeight="1" x14ac:dyDescent="0.15">
      <c r="B16" s="33" t="s">
        <v>37</v>
      </c>
      <c r="C16" s="34"/>
      <c r="D16" s="37">
        <v>43465</v>
      </c>
    </row>
    <row r="17" spans="2:4" ht="12.75" customHeight="1" x14ac:dyDescent="0.15">
      <c r="B17" s="33" t="s">
        <v>38</v>
      </c>
      <c r="C17" s="34"/>
      <c r="D17" s="38">
        <v>1225</v>
      </c>
    </row>
    <row r="18" spans="2:4" ht="12.75" customHeight="1" x14ac:dyDescent="0.15">
      <c r="B18" s="33" t="s">
        <v>39</v>
      </c>
      <c r="C18" s="34"/>
      <c r="D18" s="39" t="s">
        <v>140</v>
      </c>
    </row>
    <row r="19" spans="2:4" ht="12.75" customHeight="1" x14ac:dyDescent="0.15">
      <c r="D19" s="40"/>
    </row>
    <row r="20" spans="2:4" ht="12.75" customHeight="1" x14ac:dyDescent="0.15">
      <c r="B20" s="153" t="s">
        <v>72</v>
      </c>
      <c r="D20" s="152" t="s">
        <v>119</v>
      </c>
    </row>
    <row r="21" spans="2:4" ht="12.75" customHeight="1" x14ac:dyDescent="0.15">
      <c r="B21" s="48" t="s">
        <v>133</v>
      </c>
      <c r="D21" s="6" t="s">
        <v>21</v>
      </c>
    </row>
    <row r="22" spans="2:4" ht="12.75" customHeight="1" x14ac:dyDescent="0.15">
      <c r="B22" s="49" t="s">
        <v>49</v>
      </c>
      <c r="D22" s="6" t="s">
        <v>22</v>
      </c>
    </row>
    <row r="23" spans="2:4" ht="12.75" customHeight="1" x14ac:dyDescent="0.15">
      <c r="B23" s="49" t="s">
        <v>55</v>
      </c>
    </row>
    <row r="24" spans="2:4" ht="12.75" customHeight="1" x14ac:dyDescent="0.15">
      <c r="B24" s="49" t="s">
        <v>62</v>
      </c>
    </row>
    <row r="25" spans="2:4" ht="12.75" customHeight="1" x14ac:dyDescent="0.15">
      <c r="B25" s="49" t="s">
        <v>66</v>
      </c>
    </row>
    <row r="26" spans="2:4" ht="12.75" customHeight="1" x14ac:dyDescent="0.15">
      <c r="B26" s="49" t="s">
        <v>69</v>
      </c>
    </row>
    <row r="27" spans="2:4" ht="12.75" customHeight="1" x14ac:dyDescent="0.15">
      <c r="B27" s="49"/>
    </row>
    <row r="28" spans="2:4" ht="12.75" customHeight="1" x14ac:dyDescent="0.15">
      <c r="B28" s="49"/>
    </row>
    <row r="29" spans="2:4" ht="12.75" customHeight="1" x14ac:dyDescent="0.15"/>
    <row r="30" spans="2:4" ht="12.75" customHeight="1" x14ac:dyDescent="0.15">
      <c r="B30" s="41" t="s">
        <v>40</v>
      </c>
      <c r="C30" s="42" t="s">
        <v>41</v>
      </c>
      <c r="D30" s="43" t="s">
        <v>42</v>
      </c>
    </row>
    <row r="31" spans="2:4" ht="12.75" customHeight="1" x14ac:dyDescent="0.15">
      <c r="B31" s="44" t="s">
        <v>43</v>
      </c>
      <c r="C31" s="45" t="s">
        <v>21</v>
      </c>
      <c r="D31" s="46" t="s">
        <v>133</v>
      </c>
    </row>
    <row r="32" spans="2:4" ht="12.75" customHeight="1" x14ac:dyDescent="0.15">
      <c r="B32" s="47" t="s">
        <v>44</v>
      </c>
      <c r="C32" s="45" t="s">
        <v>21</v>
      </c>
      <c r="D32" s="46" t="s">
        <v>133</v>
      </c>
    </row>
    <row r="33" spans="2:4" ht="12.75" customHeight="1" x14ac:dyDescent="0.15">
      <c r="B33" s="47" t="s">
        <v>45</v>
      </c>
      <c r="C33" s="45" t="s">
        <v>21</v>
      </c>
      <c r="D33" s="46" t="s">
        <v>133</v>
      </c>
    </row>
    <row r="34" spans="2:4" ht="12.75" customHeight="1" x14ac:dyDescent="0.15">
      <c r="B34" s="47" t="s">
        <v>46</v>
      </c>
      <c r="C34" s="45" t="s">
        <v>21</v>
      </c>
      <c r="D34" s="46" t="s">
        <v>133</v>
      </c>
    </row>
    <row r="35" spans="2:4" ht="12.75" customHeight="1" x14ac:dyDescent="0.15">
      <c r="B35" s="47" t="s">
        <v>47</v>
      </c>
      <c r="C35" s="45" t="s">
        <v>21</v>
      </c>
      <c r="D35" s="46" t="s">
        <v>133</v>
      </c>
    </row>
    <row r="36" spans="2:4" ht="12.75" customHeight="1" x14ac:dyDescent="0.15">
      <c r="B36" s="47" t="s">
        <v>48</v>
      </c>
      <c r="C36" s="45" t="s">
        <v>21</v>
      </c>
      <c r="D36" s="46" t="s">
        <v>49</v>
      </c>
    </row>
    <row r="37" spans="2:4" ht="12.75" customHeight="1" x14ac:dyDescent="0.15">
      <c r="B37" s="47" t="s">
        <v>50</v>
      </c>
      <c r="C37" s="45" t="s">
        <v>21</v>
      </c>
      <c r="D37" s="46" t="s">
        <v>49</v>
      </c>
    </row>
    <row r="38" spans="2:4" ht="12.75" customHeight="1" x14ac:dyDescent="0.15">
      <c r="B38" s="47" t="s">
        <v>51</v>
      </c>
      <c r="C38" s="45" t="s">
        <v>21</v>
      </c>
      <c r="D38" s="46" t="s">
        <v>49</v>
      </c>
    </row>
    <row r="39" spans="2:4" ht="12.75" customHeight="1" x14ac:dyDescent="0.15">
      <c r="B39" s="47" t="s">
        <v>52</v>
      </c>
      <c r="C39" s="45" t="s">
        <v>21</v>
      </c>
      <c r="D39" s="46" t="s">
        <v>49</v>
      </c>
    </row>
    <row r="40" spans="2:4" ht="12.75" customHeight="1" x14ac:dyDescent="0.15">
      <c r="B40" s="47" t="s">
        <v>53</v>
      </c>
      <c r="C40" s="45" t="s">
        <v>21</v>
      </c>
      <c r="D40" s="46" t="s">
        <v>49</v>
      </c>
    </row>
    <row r="41" spans="2:4" ht="12.75" customHeight="1" x14ac:dyDescent="0.15">
      <c r="B41" s="47" t="s">
        <v>54</v>
      </c>
      <c r="C41" s="45" t="s">
        <v>21</v>
      </c>
      <c r="D41" s="46" t="s">
        <v>55</v>
      </c>
    </row>
    <row r="42" spans="2:4" ht="12.75" customHeight="1" x14ac:dyDescent="0.15">
      <c r="B42" s="47" t="s">
        <v>56</v>
      </c>
      <c r="C42" s="45" t="s">
        <v>21</v>
      </c>
      <c r="D42" s="46" t="s">
        <v>55</v>
      </c>
    </row>
    <row r="43" spans="2:4" ht="12.75" customHeight="1" x14ac:dyDescent="0.15">
      <c r="B43" s="47" t="s">
        <v>57</v>
      </c>
      <c r="C43" s="45" t="s">
        <v>21</v>
      </c>
      <c r="D43" s="46" t="s">
        <v>55</v>
      </c>
    </row>
    <row r="44" spans="2:4" ht="12.75" customHeight="1" x14ac:dyDescent="0.15">
      <c r="B44" s="47" t="s">
        <v>58</v>
      </c>
      <c r="C44" s="45" t="s">
        <v>21</v>
      </c>
      <c r="D44" s="46" t="s">
        <v>55</v>
      </c>
    </row>
    <row r="45" spans="2:4" ht="12.75" customHeight="1" x14ac:dyDescent="0.15">
      <c r="B45" s="47" t="s">
        <v>59</v>
      </c>
      <c r="C45" s="45" t="s">
        <v>21</v>
      </c>
      <c r="D45" s="46" t="s">
        <v>55</v>
      </c>
    </row>
    <row r="46" spans="2:4" ht="12.75" customHeight="1" x14ac:dyDescent="0.15">
      <c r="B46" s="47" t="s">
        <v>60</v>
      </c>
      <c r="C46" s="45" t="s">
        <v>21</v>
      </c>
      <c r="D46" s="46" t="s">
        <v>55</v>
      </c>
    </row>
    <row r="47" spans="2:4" ht="12.75" customHeight="1" x14ac:dyDescent="0.15">
      <c r="B47" s="47" t="s">
        <v>61</v>
      </c>
      <c r="C47" s="45" t="s">
        <v>21</v>
      </c>
      <c r="D47" s="46" t="s">
        <v>62</v>
      </c>
    </row>
    <row r="48" spans="2:4" ht="12.75" customHeight="1" x14ac:dyDescent="0.15">
      <c r="B48" s="47" t="s">
        <v>63</v>
      </c>
      <c r="C48" s="45" t="s">
        <v>21</v>
      </c>
      <c r="D48" s="46" t="s">
        <v>62</v>
      </c>
    </row>
    <row r="49" spans="2:4" ht="12.75" customHeight="1" x14ac:dyDescent="0.15">
      <c r="B49" s="47" t="s">
        <v>64</v>
      </c>
      <c r="C49" s="45" t="s">
        <v>21</v>
      </c>
      <c r="D49" s="46" t="s">
        <v>62</v>
      </c>
    </row>
    <row r="50" spans="2:4" ht="12.75" customHeight="1" x14ac:dyDescent="0.15">
      <c r="B50" s="47" t="s">
        <v>65</v>
      </c>
      <c r="C50" s="45" t="s">
        <v>21</v>
      </c>
      <c r="D50" s="46" t="s">
        <v>66</v>
      </c>
    </row>
    <row r="51" spans="2:4" ht="12.75" customHeight="1" x14ac:dyDescent="0.15">
      <c r="B51" s="47" t="s">
        <v>67</v>
      </c>
      <c r="C51" s="45" t="s">
        <v>21</v>
      </c>
      <c r="D51" s="46" t="s">
        <v>66</v>
      </c>
    </row>
    <row r="52" spans="2:4" ht="12.75" customHeight="1" x14ac:dyDescent="0.15">
      <c r="B52" s="47" t="s">
        <v>68</v>
      </c>
      <c r="C52" s="45" t="s">
        <v>21</v>
      </c>
      <c r="D52" s="46" t="s">
        <v>66</v>
      </c>
    </row>
    <row r="53" spans="2:4" ht="12.75" customHeight="1" x14ac:dyDescent="0.15">
      <c r="B53" s="47" t="s">
        <v>69</v>
      </c>
      <c r="C53" s="45" t="s">
        <v>22</v>
      </c>
      <c r="D53" s="46" t="s">
        <v>69</v>
      </c>
    </row>
    <row r="54" spans="2:4" ht="12.75" customHeight="1" x14ac:dyDescent="0.15">
      <c r="B54" s="47" t="s">
        <v>70</v>
      </c>
      <c r="C54" s="45" t="s">
        <v>22</v>
      </c>
      <c r="D54" s="46" t="s">
        <v>69</v>
      </c>
    </row>
    <row r="55" spans="2:4" ht="12.75" customHeight="1" x14ac:dyDescent="0.15">
      <c r="B55" s="47" t="s">
        <v>71</v>
      </c>
      <c r="C55" s="45" t="s">
        <v>22</v>
      </c>
      <c r="D55" s="46" t="s">
        <v>69</v>
      </c>
    </row>
    <row r="56" spans="2:4" ht="12.75" customHeight="1" x14ac:dyDescent="0.15">
      <c r="B56" s="47" t="s">
        <v>155</v>
      </c>
      <c r="C56" s="45" t="s">
        <v>21</v>
      </c>
      <c r="D56" s="46" t="s">
        <v>133</v>
      </c>
    </row>
    <row r="57" spans="2:4" ht="12.75" customHeight="1" x14ac:dyDescent="0.15">
      <c r="B57" s="47"/>
      <c r="C57" s="45"/>
      <c r="D57" s="46"/>
    </row>
    <row r="58" spans="2:4" ht="12.75" customHeight="1" x14ac:dyDescent="0.15">
      <c r="B58" s="47"/>
      <c r="C58" s="45"/>
      <c r="D58" s="46"/>
    </row>
    <row r="59" spans="2:4" ht="12.75" customHeight="1" x14ac:dyDescent="0.15">
      <c r="B59" s="47"/>
      <c r="C59" s="45"/>
      <c r="D59" s="46"/>
    </row>
    <row r="60" spans="2:4" ht="12.75" customHeight="1" x14ac:dyDescent="0.15">
      <c r="B60" s="47"/>
      <c r="C60" s="45"/>
      <c r="D60" s="46"/>
    </row>
    <row r="61" spans="2:4" ht="12.75" customHeight="1" x14ac:dyDescent="0.15"/>
    <row r="62" spans="2:4" ht="12.75" customHeight="1" x14ac:dyDescent="0.15">
      <c r="B62" s="111" t="s">
        <v>4</v>
      </c>
      <c r="C62" s="107" t="s">
        <v>117</v>
      </c>
      <c r="D62" s="109"/>
    </row>
    <row r="63" spans="2:4" ht="12.75" customHeight="1" x14ac:dyDescent="0.15">
      <c r="B63" s="106">
        <v>42839</v>
      </c>
      <c r="C63" s="108" t="s">
        <v>123</v>
      </c>
      <c r="D63" s="110"/>
    </row>
    <row r="64" spans="2:4" ht="12.75" customHeight="1" x14ac:dyDescent="0.15">
      <c r="B64" s="106">
        <v>42841</v>
      </c>
      <c r="C64" s="108" t="s">
        <v>124</v>
      </c>
      <c r="D64" s="110"/>
    </row>
    <row r="65" spans="2:4" ht="12.75" customHeight="1" x14ac:dyDescent="0.15">
      <c r="B65" s="106">
        <v>42852</v>
      </c>
      <c r="C65" s="108" t="s">
        <v>128</v>
      </c>
      <c r="D65" s="110"/>
    </row>
    <row r="66" spans="2:4" ht="12.75" customHeight="1" x14ac:dyDescent="0.15">
      <c r="B66" s="106">
        <v>42860</v>
      </c>
      <c r="C66" s="108" t="s">
        <v>125</v>
      </c>
      <c r="D66" s="110"/>
    </row>
    <row r="67" spans="2:4" ht="12.75" customHeight="1" x14ac:dyDescent="0.15">
      <c r="B67" s="106">
        <v>42880</v>
      </c>
      <c r="C67" s="108" t="s">
        <v>126</v>
      </c>
      <c r="D67" s="110"/>
    </row>
    <row r="68" spans="2:4" ht="12.75" customHeight="1" x14ac:dyDescent="0.15">
      <c r="B68" s="106">
        <v>42891</v>
      </c>
      <c r="C68" s="108" t="s">
        <v>127</v>
      </c>
      <c r="D68" s="110"/>
    </row>
    <row r="69" spans="2:4" ht="12.75" customHeight="1" x14ac:dyDescent="0.15">
      <c r="B69" s="106">
        <v>43094</v>
      </c>
      <c r="C69" s="108" t="s">
        <v>121</v>
      </c>
      <c r="D69" s="110"/>
    </row>
    <row r="70" spans="2:4" ht="12.75" customHeight="1" x14ac:dyDescent="0.15">
      <c r="B70" s="106">
        <v>43095</v>
      </c>
      <c r="C70" s="108" t="s">
        <v>122</v>
      </c>
      <c r="D70" s="110"/>
    </row>
    <row r="71" spans="2:4" ht="12.75" customHeight="1" x14ac:dyDescent="0.15">
      <c r="B71" s="106">
        <v>43101</v>
      </c>
      <c r="C71" s="108" t="s">
        <v>120</v>
      </c>
      <c r="D71" s="110"/>
    </row>
    <row r="72" spans="2:4" ht="12.75" customHeight="1" x14ac:dyDescent="0.15">
      <c r="B72" s="106">
        <v>43189</v>
      </c>
      <c r="C72" s="108" t="s">
        <v>123</v>
      </c>
      <c r="D72" s="110"/>
    </row>
    <row r="73" spans="2:4" ht="12.75" customHeight="1" x14ac:dyDescent="0.15">
      <c r="B73" s="106">
        <v>43191</v>
      </c>
      <c r="C73" s="108" t="s">
        <v>161</v>
      </c>
      <c r="D73" s="110"/>
    </row>
    <row r="74" spans="2:4" ht="12.75" customHeight="1" x14ac:dyDescent="0.15">
      <c r="B74" s="106">
        <v>43192</v>
      </c>
      <c r="C74" s="108" t="s">
        <v>124</v>
      </c>
      <c r="D74" s="110"/>
    </row>
    <row r="75" spans="2:4" ht="12.75" customHeight="1" x14ac:dyDescent="0.15">
      <c r="B75" s="106">
        <v>43217</v>
      </c>
      <c r="C75" s="108" t="s">
        <v>128</v>
      </c>
      <c r="D75" s="110"/>
    </row>
    <row r="76" spans="2:4" ht="12.75" customHeight="1" x14ac:dyDescent="0.15">
      <c r="B76" s="106">
        <v>43225</v>
      </c>
      <c r="C76" s="108" t="s">
        <v>125</v>
      </c>
      <c r="D76" s="110"/>
    </row>
    <row r="77" spans="2:4" ht="12.75" customHeight="1" x14ac:dyDescent="0.15">
      <c r="B77" s="106">
        <v>43230</v>
      </c>
      <c r="C77" s="108" t="s">
        <v>126</v>
      </c>
      <c r="D77" s="110"/>
    </row>
    <row r="78" spans="2:4" ht="12.75" customHeight="1" x14ac:dyDescent="0.15">
      <c r="B78" s="106">
        <v>43240</v>
      </c>
      <c r="C78" s="108" t="s">
        <v>162</v>
      </c>
      <c r="D78" s="110"/>
    </row>
    <row r="79" spans="2:4" ht="12.75" customHeight="1" x14ac:dyDescent="0.15">
      <c r="B79" s="106">
        <v>43241</v>
      </c>
      <c r="C79" s="108" t="s">
        <v>127</v>
      </c>
      <c r="D79" s="110"/>
    </row>
    <row r="80" spans="2:4" ht="12.75" customHeight="1" x14ac:dyDescent="0.15">
      <c r="B80" s="106">
        <v>43459</v>
      </c>
      <c r="C80" s="108" t="s">
        <v>121</v>
      </c>
      <c r="D80" s="110"/>
    </row>
    <row r="81" spans="2:4" ht="12.75" customHeight="1" x14ac:dyDescent="0.15">
      <c r="B81" s="106">
        <v>43460</v>
      </c>
      <c r="C81" s="108" t="s">
        <v>122</v>
      </c>
      <c r="D81" s="110"/>
    </row>
    <row r="82" spans="2:4" ht="12.75" customHeight="1" x14ac:dyDescent="0.15">
      <c r="B82" s="106"/>
      <c r="C82" s="108"/>
      <c r="D82" s="110"/>
    </row>
    <row r="83" spans="2:4" ht="12.75" customHeight="1" x14ac:dyDescent="0.15">
      <c r="B83" s="106"/>
      <c r="C83" s="108"/>
      <c r="D83" s="110"/>
    </row>
    <row r="84" spans="2:4" ht="12.75" customHeight="1" x14ac:dyDescent="0.15">
      <c r="B84" s="106"/>
      <c r="C84" s="108"/>
      <c r="D84" s="110"/>
    </row>
    <row r="85" spans="2:4" ht="12.75" customHeight="1" x14ac:dyDescent="0.15">
      <c r="B85" s="106"/>
      <c r="C85" s="108"/>
      <c r="D85" s="110"/>
    </row>
    <row r="86" spans="2:4" ht="12.75" customHeight="1" x14ac:dyDescent="0.15">
      <c r="B86" s="106"/>
      <c r="C86" s="108"/>
      <c r="D86" s="110"/>
    </row>
    <row r="87" spans="2:4" ht="12.75" customHeight="1" x14ac:dyDescent="0.15">
      <c r="B87" s="106"/>
      <c r="C87" s="108"/>
      <c r="D87" s="110"/>
    </row>
    <row r="88" spans="2:4" ht="12.75" customHeight="1" x14ac:dyDescent="0.15">
      <c r="B88" s="106"/>
      <c r="C88" s="108"/>
      <c r="D88" s="110"/>
    </row>
    <row r="89" spans="2:4" ht="12.75" customHeight="1" x14ac:dyDescent="0.15">
      <c r="B89" s="106"/>
      <c r="C89" s="108"/>
      <c r="D89" s="110"/>
    </row>
    <row r="90" spans="2:4" ht="12.75" customHeight="1" x14ac:dyDescent="0.15">
      <c r="B90" s="106"/>
      <c r="C90" s="108"/>
      <c r="D90" s="110"/>
    </row>
    <row r="91" spans="2:4" ht="12.75" customHeight="1" x14ac:dyDescent="0.15">
      <c r="B91" s="106"/>
      <c r="C91" s="108"/>
      <c r="D91" s="110"/>
    </row>
    <row r="92" spans="2:4" ht="12.75" customHeight="1" x14ac:dyDescent="0.15">
      <c r="B92" s="106"/>
      <c r="C92" s="108"/>
      <c r="D92" s="110"/>
    </row>
    <row r="93" spans="2:4" ht="12.75" customHeight="1" x14ac:dyDescent="0.15">
      <c r="B93" s="106"/>
      <c r="C93" s="108"/>
      <c r="D93" s="110"/>
    </row>
    <row r="94" spans="2:4" ht="12.75" customHeight="1" x14ac:dyDescent="0.15">
      <c r="B94" s="106"/>
      <c r="C94" s="108"/>
      <c r="D94" s="110"/>
    </row>
    <row r="95" spans="2:4" ht="12.75" customHeight="1" x14ac:dyDescent="0.15">
      <c r="B95" s="106"/>
      <c r="C95" s="108"/>
      <c r="D95" s="110"/>
    </row>
    <row r="96" spans="2:4" ht="12.75" customHeight="1" x14ac:dyDescent="0.15">
      <c r="B96" s="106"/>
      <c r="C96" s="108"/>
      <c r="D96" s="110"/>
    </row>
    <row r="97" spans="2:4" ht="12.75" customHeight="1" x14ac:dyDescent="0.15">
      <c r="B97" s="106"/>
      <c r="C97" s="108"/>
      <c r="D97" s="110"/>
    </row>
    <row r="98" spans="2:4" ht="12.75" customHeight="1" x14ac:dyDescent="0.15">
      <c r="B98" s="106"/>
      <c r="C98" s="108"/>
      <c r="D98" s="110"/>
    </row>
    <row r="99" spans="2:4" ht="12.75" customHeight="1" x14ac:dyDescent="0.15">
      <c r="B99" s="106"/>
      <c r="C99" s="108"/>
      <c r="D99" s="110"/>
    </row>
    <row r="100" spans="2:4" ht="12.75" customHeight="1" x14ac:dyDescent="0.15">
      <c r="B100" s="106"/>
      <c r="C100" s="108"/>
      <c r="D100" s="110"/>
    </row>
    <row r="101" spans="2:4" ht="12.75" customHeight="1" x14ac:dyDescent="0.15">
      <c r="B101" s="106"/>
      <c r="C101" s="108"/>
      <c r="D101" s="110"/>
    </row>
    <row r="102" spans="2:4" ht="12.75" customHeight="1" x14ac:dyDescent="0.15">
      <c r="B102" s="106"/>
      <c r="C102" s="108"/>
      <c r="D102" s="110"/>
    </row>
    <row r="103" spans="2:4" ht="12.75" customHeight="1" x14ac:dyDescent="0.15">
      <c r="B103" s="106"/>
      <c r="C103" s="108"/>
      <c r="D103" s="110"/>
    </row>
    <row r="104" spans="2:4" ht="12.75" customHeight="1" x14ac:dyDescent="0.15">
      <c r="B104" s="106"/>
      <c r="C104" s="108"/>
      <c r="D104" s="110"/>
    </row>
    <row r="105" spans="2:4" ht="12.75" customHeight="1" x14ac:dyDescent="0.15">
      <c r="B105" s="106"/>
      <c r="C105" s="108"/>
      <c r="D105" s="110"/>
    </row>
    <row r="106" spans="2:4" ht="12.75" customHeight="1" x14ac:dyDescent="0.15">
      <c r="B106" s="106"/>
      <c r="C106" s="108"/>
      <c r="D106" s="110"/>
    </row>
    <row r="107" spans="2:4" ht="12.75" customHeight="1" x14ac:dyDescent="0.15">
      <c r="B107" s="106"/>
      <c r="C107" s="108"/>
      <c r="D107" s="110"/>
    </row>
    <row r="108" spans="2:4" ht="12.75" customHeight="1" x14ac:dyDescent="0.15">
      <c r="B108" s="106"/>
      <c r="C108" s="108"/>
      <c r="D108" s="110"/>
    </row>
    <row r="109" spans="2:4" ht="12.75" customHeight="1" x14ac:dyDescent="0.15">
      <c r="B109" s="106"/>
      <c r="C109" s="108"/>
      <c r="D109" s="110"/>
    </row>
    <row r="110" spans="2:4" ht="12.75" customHeight="1" x14ac:dyDescent="0.15">
      <c r="B110" s="106"/>
      <c r="C110" s="108"/>
      <c r="D110" s="110"/>
    </row>
    <row r="111" spans="2:4" ht="12.75" customHeight="1" x14ac:dyDescent="0.15">
      <c r="B111" s="106"/>
      <c r="C111" s="108"/>
      <c r="D111" s="110"/>
    </row>
    <row r="112" spans="2:4" ht="12.75" customHeight="1" x14ac:dyDescent="0.15">
      <c r="B112" s="106"/>
      <c r="C112" s="108"/>
      <c r="D112" s="110"/>
    </row>
    <row r="113" spans="2:4" ht="12.75" customHeight="1" x14ac:dyDescent="0.15">
      <c r="B113" s="106"/>
      <c r="C113" s="108"/>
      <c r="D113" s="110"/>
    </row>
    <row r="114" spans="2:4" ht="12.75" customHeight="1" x14ac:dyDescent="0.15">
      <c r="B114" s="106"/>
      <c r="C114" s="108"/>
      <c r="D114" s="110"/>
    </row>
    <row r="115" spans="2:4" ht="12.75" customHeight="1" x14ac:dyDescent="0.15">
      <c r="B115" s="106"/>
      <c r="C115" s="108"/>
      <c r="D115" s="110"/>
    </row>
    <row r="116" spans="2:4" ht="12.75" customHeight="1" x14ac:dyDescent="0.15">
      <c r="B116" s="106"/>
      <c r="C116" s="108"/>
      <c r="D116" s="110"/>
    </row>
    <row r="117" spans="2:4" ht="12.75" customHeight="1" x14ac:dyDescent="0.15">
      <c r="B117" s="106"/>
      <c r="C117" s="108"/>
      <c r="D117" s="110"/>
    </row>
    <row r="118" spans="2:4" ht="12.75" customHeight="1" x14ac:dyDescent="0.15">
      <c r="B118" s="106"/>
      <c r="C118" s="108"/>
      <c r="D118" s="110"/>
    </row>
    <row r="119" spans="2:4" ht="12.75" customHeight="1" x14ac:dyDescent="0.15">
      <c r="B119" s="106"/>
      <c r="C119" s="108"/>
      <c r="D119" s="110"/>
    </row>
    <row r="120" spans="2:4" ht="12.75" customHeight="1" x14ac:dyDescent="0.15">
      <c r="B120" s="106"/>
      <c r="C120" s="108"/>
      <c r="D120" s="110"/>
    </row>
    <row r="121" spans="2:4" ht="12.75" customHeight="1" x14ac:dyDescent="0.15">
      <c r="B121" s="106"/>
      <c r="C121" s="108"/>
      <c r="D121" s="110"/>
    </row>
    <row r="122" spans="2:4" ht="12.75" customHeight="1" x14ac:dyDescent="0.15">
      <c r="B122" s="106"/>
      <c r="C122" s="108"/>
      <c r="D122" s="110"/>
    </row>
    <row r="123" spans="2:4" ht="12.75" customHeight="1" x14ac:dyDescent="0.15">
      <c r="B123" s="106"/>
      <c r="C123" s="108"/>
      <c r="D123" s="110"/>
    </row>
    <row r="124" spans="2:4" ht="12.75" customHeight="1" x14ac:dyDescent="0.15">
      <c r="B124" s="106"/>
      <c r="C124" s="108"/>
      <c r="D124" s="110"/>
    </row>
    <row r="125" spans="2:4" ht="12.75" customHeight="1" x14ac:dyDescent="0.15">
      <c r="B125" s="106"/>
      <c r="C125" s="108"/>
      <c r="D125" s="110"/>
    </row>
    <row r="126" spans="2:4" ht="12.75" customHeight="1" x14ac:dyDescent="0.15">
      <c r="B126" s="106"/>
      <c r="C126" s="108"/>
      <c r="D126" s="110"/>
    </row>
    <row r="127" spans="2:4" ht="12.75" customHeight="1" x14ac:dyDescent="0.15">
      <c r="B127" s="106"/>
      <c r="C127" s="108"/>
      <c r="D127" s="110"/>
    </row>
    <row r="128" spans="2:4" ht="12.75" customHeight="1" x14ac:dyDescent="0.15">
      <c r="B128" s="106"/>
      <c r="C128" s="108"/>
      <c r="D128" s="110"/>
    </row>
    <row r="129" spans="2:4" ht="12.75" customHeight="1" x14ac:dyDescent="0.15">
      <c r="B129" s="106"/>
      <c r="C129" s="108"/>
      <c r="D129" s="110"/>
    </row>
    <row r="130" spans="2:4" ht="12.75" customHeight="1" x14ac:dyDescent="0.15">
      <c r="B130" s="106"/>
      <c r="C130" s="108"/>
      <c r="D130" s="110"/>
    </row>
    <row r="131" spans="2:4" ht="12.75" customHeight="1" x14ac:dyDescent="0.15">
      <c r="B131" s="106"/>
      <c r="C131" s="108"/>
      <c r="D131" s="110"/>
    </row>
    <row r="132" spans="2:4" ht="12.75" customHeight="1" x14ac:dyDescent="0.15">
      <c r="B132" s="106"/>
      <c r="C132" s="108"/>
      <c r="D132" s="110"/>
    </row>
    <row r="133" spans="2:4" ht="12.75" customHeight="1" x14ac:dyDescent="0.15">
      <c r="B133" s="106"/>
      <c r="C133" s="108"/>
      <c r="D133" s="110"/>
    </row>
    <row r="134" spans="2:4" ht="12.75" customHeight="1" x14ac:dyDescent="0.15">
      <c r="B134" s="106"/>
      <c r="C134" s="108"/>
      <c r="D134" s="110"/>
    </row>
    <row r="135" spans="2:4" ht="12.75" customHeight="1" x14ac:dyDescent="0.15">
      <c r="B135" s="106"/>
      <c r="C135" s="108"/>
      <c r="D135" s="110"/>
    </row>
    <row r="136" spans="2:4" ht="12.75" customHeight="1" x14ac:dyDescent="0.15">
      <c r="B136" s="106"/>
      <c r="C136" s="108"/>
      <c r="D136" s="110"/>
    </row>
    <row r="137" spans="2:4" ht="12.75" customHeight="1" x14ac:dyDescent="0.15">
      <c r="B137" s="106"/>
      <c r="C137" s="108"/>
      <c r="D137" s="110"/>
    </row>
    <row r="138" spans="2:4" ht="12.75" customHeight="1" x14ac:dyDescent="0.15">
      <c r="B138" s="106"/>
      <c r="C138" s="108"/>
      <c r="D138" s="110"/>
    </row>
    <row r="139" spans="2:4" ht="12.75" customHeight="1" x14ac:dyDescent="0.15">
      <c r="B139" s="106"/>
      <c r="C139" s="108"/>
      <c r="D139" s="110"/>
    </row>
    <row r="140" spans="2:4" ht="12.75" customHeight="1" x14ac:dyDescent="0.15"/>
    <row r="141" spans="2:4" ht="12.75" customHeight="1" x14ac:dyDescent="0.15"/>
    <row r="142" spans="2:4" ht="12.75" customHeight="1" x14ac:dyDescent="0.15"/>
  </sheetData>
  <sheetProtection formatCells="0" formatColumns="0" formatRows="0"/>
  <sortState ref="B66:D118">
    <sortCondition ref="B66"/>
  </sortState>
  <dataValidations count="2">
    <dataValidation type="list" allowBlank="1" showInputMessage="1" showErrorMessage="1" errorTitle="Kies uit lijst" error="Kies aard activiteit uit de lijst" promptTitle="Kies aard activiteit" prompt="Kies aard activiteit uit de lijst" sqref="D31:D60">
      <formula1>UrenAard</formula1>
    </dataValidation>
    <dataValidation type="list" allowBlank="1" showInputMessage="1" showErrorMessage="1" sqref="C31:C60">
      <formula1>JaNee</formula1>
    </dataValidation>
  </dataValidations>
  <pageMargins left="0.70866141732283472" right="0.70866141732283472" top="0.55118110236220474" bottom="0.55118110236220474" header="0.31496062992125984" footer="0.31496062992125984"/>
  <pageSetup paperSize="9" scale="90" fitToHeight="0" orientation="portrait" r:id="rId1"/>
  <headerFooter alignWithMargins="0">
    <oddHeader>&amp;L&amp;"Gill Sans MT,Standaard"&amp;10BOEKHOUDEN IN EXCEL&amp;C&amp;"Gill Sans MT,Standaard"&amp;10&amp;A&amp;R&amp;"Gill Sans MT,Standaard"&amp;10© 2013</oddHeader>
    <oddFooter>&amp;L&amp;"Gill Sans MT,Standaard"&amp;10&amp;F&amp;C&amp;"Gill Sans MT,Standaard"&amp;10&amp;D &amp;T&amp;R&amp;"Gill Sans MT,Standaard"&amp;10&amp;P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3"/>
  <sheetViews>
    <sheetView showGridLines="0" zoomScaleNormal="100" workbookViewId="0">
      <pane ySplit="4" topLeftCell="A5" activePane="bottomLeft" state="frozen"/>
      <selection activeCell="H23" sqref="H23"/>
      <selection pane="bottomLeft" activeCell="E15" sqref="E15"/>
    </sheetView>
  </sheetViews>
  <sheetFormatPr defaultColWidth="0" defaultRowHeight="12.75" customHeight="1" zeroHeight="1" x14ac:dyDescent="0.2"/>
  <cols>
    <col min="1" max="1" width="1.5703125" style="1" customWidth="1"/>
    <col min="2" max="2" width="15.42578125" style="1" customWidth="1"/>
    <col min="3" max="3" width="7.42578125" style="1" customWidth="1"/>
    <col min="4" max="4" width="16.42578125" style="1" customWidth="1"/>
    <col min="5" max="5" width="16.28515625" style="1" customWidth="1"/>
    <col min="6" max="6" width="3" style="1" customWidth="1"/>
    <col min="7" max="8" width="10" style="1" customWidth="1"/>
    <col min="9" max="9" width="13.42578125" style="1" customWidth="1"/>
    <col min="10" max="10" width="7.85546875" style="1" customWidth="1"/>
    <col min="11" max="11" width="5.140625" style="1" customWidth="1"/>
    <col min="12" max="12" width="7.85546875" style="1" customWidth="1"/>
    <col min="13" max="13" width="10" style="1" customWidth="1"/>
    <col min="14" max="15" width="10.5703125" style="1" customWidth="1"/>
    <col min="16" max="16" width="1.5703125" style="1" customWidth="1"/>
    <col min="17" max="24" width="0" style="1" hidden="1" customWidth="1"/>
    <col min="25" max="16384" width="9.140625" style="1" hidden="1"/>
  </cols>
  <sheetData>
    <row r="1" spans="2:14" ht="12.6" x14ac:dyDescent="0.2"/>
    <row r="2" spans="2:14" ht="24.6" x14ac:dyDescent="0.4">
      <c r="B2" s="2" t="s">
        <v>98</v>
      </c>
      <c r="H2" s="3"/>
      <c r="I2" s="3"/>
      <c r="J2" s="3"/>
      <c r="K2" s="3"/>
      <c r="L2" s="3"/>
      <c r="M2" s="3"/>
      <c r="N2" s="3"/>
    </row>
    <row r="3" spans="2:14" ht="19.5" customHeight="1" x14ac:dyDescent="0.25">
      <c r="B3" s="4" t="str">
        <f>Bedrijfsnaam</f>
        <v>Bedrijfsnaam</v>
      </c>
      <c r="H3" s="3"/>
      <c r="I3" s="3"/>
      <c r="J3" s="3"/>
      <c r="K3" s="3"/>
      <c r="L3" s="3"/>
      <c r="M3" s="3"/>
      <c r="N3" s="3"/>
    </row>
    <row r="4" spans="2:14" ht="12.6" x14ac:dyDescent="0.2"/>
    <row r="5" spans="2:14" ht="14.45" x14ac:dyDescent="0.3">
      <c r="B5"/>
      <c r="C5"/>
    </row>
    <row r="6" spans="2:14" ht="14.45" x14ac:dyDescent="0.3">
      <c r="B6" s="68" t="s">
        <v>9</v>
      </c>
      <c r="C6"/>
    </row>
    <row r="7" spans="2:14" ht="12.6" x14ac:dyDescent="0.2"/>
    <row r="8" spans="2:14" ht="14.45" x14ac:dyDescent="0.3">
      <c r="B8" s="154" t="s">
        <v>17</v>
      </c>
      <c r="C8" s="154"/>
      <c r="D8" s="154"/>
      <c r="E8" s="154" t="s">
        <v>143</v>
      </c>
      <c r="F8"/>
      <c r="G8"/>
      <c r="H8"/>
      <c r="I8"/>
      <c r="J8"/>
      <c r="K8"/>
      <c r="L8"/>
      <c r="M8"/>
    </row>
    <row r="9" spans="2:14" ht="14.45" x14ac:dyDescent="0.3">
      <c r="B9" s="154" t="s">
        <v>144</v>
      </c>
      <c r="C9" s="154" t="s">
        <v>8</v>
      </c>
      <c r="D9" s="154" t="s">
        <v>92</v>
      </c>
      <c r="E9" s="154" t="s">
        <v>145</v>
      </c>
      <c r="F9"/>
      <c r="G9"/>
      <c r="H9"/>
      <c r="I9"/>
      <c r="J9"/>
      <c r="K9"/>
      <c r="L9"/>
      <c r="M9"/>
    </row>
    <row r="10" spans="2:14" ht="14.45" x14ac:dyDescent="0.3">
      <c r="B10" s="116" t="s">
        <v>145</v>
      </c>
      <c r="C10"/>
      <c r="D10"/>
      <c r="E10" s="69"/>
      <c r="F10"/>
      <c r="G10"/>
      <c r="H10"/>
      <c r="I10"/>
      <c r="J10"/>
      <c r="K10"/>
      <c r="L10"/>
      <c r="M10"/>
    </row>
    <row r="11" spans="2:14" ht="14.45" x14ac:dyDescent="0.3">
      <c r="B11"/>
      <c r="C11"/>
      <c r="D11"/>
      <c r="E11"/>
      <c r="F11"/>
      <c r="G11"/>
      <c r="H11"/>
      <c r="I11"/>
      <c r="J11"/>
      <c r="K11"/>
      <c r="L11"/>
      <c r="M11"/>
    </row>
    <row r="12" spans="2:14" ht="14.45" x14ac:dyDescent="0.3">
      <c r="B12"/>
      <c r="C12"/>
      <c r="D12"/>
      <c r="E12"/>
      <c r="F12"/>
      <c r="G12"/>
      <c r="H12"/>
      <c r="I12"/>
      <c r="J12"/>
      <c r="K12"/>
      <c r="L12"/>
      <c r="M12"/>
    </row>
    <row r="13" spans="2:14" ht="15" x14ac:dyDescent="0.25">
      <c r="B13"/>
      <c r="C13"/>
      <c r="D13"/>
      <c r="E13"/>
      <c r="F13"/>
      <c r="G13"/>
      <c r="H13"/>
      <c r="I13"/>
      <c r="J13"/>
      <c r="K13"/>
      <c r="L13"/>
      <c r="M13"/>
    </row>
    <row r="14" spans="2:14" ht="15" x14ac:dyDescent="0.25">
      <c r="B14"/>
      <c r="C14"/>
      <c r="D14"/>
      <c r="E14"/>
      <c r="F14"/>
      <c r="G14"/>
      <c r="H14"/>
      <c r="I14"/>
      <c r="J14"/>
      <c r="K14"/>
      <c r="L14"/>
      <c r="M14"/>
    </row>
    <row r="15" spans="2:14" ht="15" x14ac:dyDescent="0.25">
      <c r="B15"/>
      <c r="C15"/>
      <c r="D15"/>
      <c r="E15"/>
      <c r="F15"/>
      <c r="G15"/>
      <c r="H15"/>
      <c r="I15"/>
      <c r="J15"/>
      <c r="K15"/>
      <c r="L15"/>
      <c r="M15"/>
    </row>
    <row r="16" spans="2:14" ht="15" x14ac:dyDescent="0.25">
      <c r="B16"/>
      <c r="C16"/>
      <c r="D16"/>
      <c r="E16"/>
      <c r="F16"/>
      <c r="G16"/>
      <c r="H16"/>
      <c r="I16"/>
      <c r="J16"/>
      <c r="K16"/>
      <c r="L16"/>
      <c r="M16"/>
    </row>
    <row r="17" spans="2:13" ht="15" x14ac:dyDescent="0.25">
      <c r="B17"/>
      <c r="C17"/>
      <c r="D17"/>
      <c r="E17"/>
      <c r="F17"/>
      <c r="G17"/>
      <c r="H17"/>
      <c r="I17"/>
      <c r="J17"/>
      <c r="K17"/>
      <c r="L17"/>
      <c r="M17"/>
    </row>
    <row r="18" spans="2:13" ht="15" x14ac:dyDescent="0.25">
      <c r="B18"/>
      <c r="C18"/>
      <c r="D18"/>
      <c r="E18"/>
      <c r="F18"/>
      <c r="G18"/>
      <c r="H18"/>
      <c r="I18"/>
      <c r="J18"/>
      <c r="K18"/>
      <c r="L18"/>
      <c r="M18"/>
    </row>
    <row r="19" spans="2:13" ht="15" x14ac:dyDescent="0.25">
      <c r="B19"/>
      <c r="C19"/>
      <c r="D19"/>
      <c r="E19"/>
      <c r="F19"/>
      <c r="G19"/>
      <c r="H19"/>
      <c r="I19"/>
      <c r="J19"/>
      <c r="K19"/>
      <c r="L19"/>
      <c r="M19"/>
    </row>
    <row r="20" spans="2:13" ht="15" x14ac:dyDescent="0.25">
      <c r="B20"/>
      <c r="C20"/>
      <c r="D20"/>
      <c r="E20"/>
      <c r="F20"/>
      <c r="G20"/>
      <c r="H20"/>
      <c r="I20"/>
      <c r="J20"/>
      <c r="K20"/>
      <c r="L20"/>
      <c r="M20"/>
    </row>
    <row r="21" spans="2:13" ht="15" x14ac:dyDescent="0.25">
      <c r="B21"/>
      <c r="C21"/>
      <c r="D21"/>
      <c r="E21"/>
      <c r="F21"/>
      <c r="G21"/>
      <c r="H21"/>
      <c r="I21"/>
      <c r="J21"/>
      <c r="K21"/>
      <c r="L21"/>
      <c r="M21"/>
    </row>
    <row r="22" spans="2:13" ht="15" x14ac:dyDescent="0.25">
      <c r="B22"/>
      <c r="C22"/>
      <c r="D22"/>
      <c r="E22"/>
      <c r="F22"/>
      <c r="G22"/>
      <c r="H22"/>
    </row>
    <row r="23" spans="2:13" ht="15" x14ac:dyDescent="0.25">
      <c r="B23"/>
      <c r="C23"/>
      <c r="D23"/>
      <c r="E23"/>
      <c r="F23"/>
      <c r="G23"/>
      <c r="H23"/>
    </row>
    <row r="24" spans="2:13" ht="15" x14ac:dyDescent="0.25">
      <c r="B24"/>
      <c r="C24"/>
      <c r="D24"/>
      <c r="E24"/>
      <c r="F24"/>
      <c r="G24"/>
      <c r="H24"/>
    </row>
    <row r="25" spans="2:13" ht="15" x14ac:dyDescent="0.25">
      <c r="B25"/>
      <c r="C25"/>
      <c r="D25"/>
      <c r="E25"/>
      <c r="F25"/>
      <c r="G25"/>
      <c r="H25"/>
    </row>
    <row r="26" spans="2:13" ht="15" x14ac:dyDescent="0.25">
      <c r="B26"/>
      <c r="C26"/>
      <c r="D26"/>
      <c r="E26"/>
      <c r="F26"/>
      <c r="G26"/>
      <c r="H26"/>
    </row>
    <row r="27" spans="2:13" ht="15" x14ac:dyDescent="0.25">
      <c r="B27"/>
      <c r="C27"/>
      <c r="D27"/>
      <c r="E27"/>
      <c r="F27"/>
      <c r="G27"/>
      <c r="H27"/>
    </row>
    <row r="28" spans="2:13" ht="15" x14ac:dyDescent="0.25">
      <c r="B28"/>
      <c r="C28"/>
      <c r="D28"/>
      <c r="E28"/>
      <c r="F28"/>
      <c r="G28"/>
      <c r="H28"/>
    </row>
    <row r="29" spans="2:13" ht="15" x14ac:dyDescent="0.25">
      <c r="B29"/>
      <c r="C29"/>
      <c r="D29"/>
      <c r="E29"/>
      <c r="F29"/>
      <c r="G29"/>
      <c r="H29"/>
    </row>
    <row r="30" spans="2:13" ht="15" x14ac:dyDescent="0.25">
      <c r="B30"/>
      <c r="C30"/>
      <c r="D30"/>
      <c r="E30"/>
      <c r="F30"/>
      <c r="G30"/>
      <c r="H30"/>
    </row>
    <row r="31" spans="2:13" ht="15" x14ac:dyDescent="0.25">
      <c r="B31"/>
      <c r="C31"/>
      <c r="D31"/>
      <c r="E31"/>
      <c r="F31"/>
      <c r="G31"/>
      <c r="H31"/>
    </row>
    <row r="32" spans="2:13" ht="15" x14ac:dyDescent="0.25">
      <c r="B32"/>
      <c r="C32"/>
      <c r="D32"/>
      <c r="E32"/>
      <c r="F32"/>
      <c r="G32"/>
      <c r="H32"/>
    </row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</sheetData>
  <sheetProtection formatCells="0" formatColumns="0" formatRows="0" sort="0" autoFilter="0" pivotTables="0"/>
  <pageMargins left="0.70866141732283472" right="0.70866141732283472" top="0.74803149606299213" bottom="0.74803149606299213" header="0.31496062992125984" footer="0.31496062992125984"/>
  <pageSetup paperSize="9" scale="72" orientation="portrait" r:id="rId2"/>
  <headerFooter>
    <oddFooter>&amp;L&amp;"Verdana,Standaard"&amp;8&amp;F&amp;C&amp;"Verdana,Standaard"&amp;8&amp;D &amp;T&amp;R&amp;"Verdana,Standaard"&amp;8&amp;P |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57</vt:i4>
      </vt:variant>
    </vt:vector>
  </HeadingPairs>
  <TitlesOfParts>
    <vt:vector size="64" baseType="lpstr">
      <vt:lpstr>Urenregister</vt:lpstr>
      <vt:lpstr>Urenkaart</vt:lpstr>
      <vt:lpstr>Urenrapport</vt:lpstr>
      <vt:lpstr>Klanten</vt:lpstr>
      <vt:lpstr>Projecten</vt:lpstr>
      <vt:lpstr>Instellingen</vt:lpstr>
      <vt:lpstr>Draaitabel</vt:lpstr>
      <vt:lpstr>Bedrijfsnaam</vt:lpstr>
      <vt:lpstr>BegindatumBoekjaar</vt:lpstr>
      <vt:lpstr>Boekjaar</vt:lpstr>
      <vt:lpstr>Combi1</vt:lpstr>
      <vt:lpstr>Combi2</vt:lpstr>
      <vt:lpstr>Combi3</vt:lpstr>
      <vt:lpstr>DataRij</vt:lpstr>
      <vt:lpstr>EinddatumBoekjaar</vt:lpstr>
      <vt:lpstr>Feestdagen</vt:lpstr>
      <vt:lpstr>Jaar</vt:lpstr>
      <vt:lpstr>JaNee</vt:lpstr>
      <vt:lpstr>Klantnr</vt:lpstr>
      <vt:lpstr>Draaitabel!MedewerkersNaam</vt:lpstr>
      <vt:lpstr>Klanten!MedewerkersNaam</vt:lpstr>
      <vt:lpstr>Projecten!MedewerkersNaam</vt:lpstr>
      <vt:lpstr>Draaitabel!Print_Area</vt:lpstr>
      <vt:lpstr>Instellingen!Print_Area</vt:lpstr>
      <vt:lpstr>Klanten!Print_Area</vt:lpstr>
      <vt:lpstr>Projecten!Print_Area</vt:lpstr>
      <vt:lpstr>Urenkaart!Print_Area</vt:lpstr>
      <vt:lpstr>Urenrapport!Print_Area</vt:lpstr>
      <vt:lpstr>Urenregister!Print_Area</vt:lpstr>
      <vt:lpstr>Draaitabel!Print_Titles</vt:lpstr>
      <vt:lpstr>Klanten!Print_Titles</vt:lpstr>
      <vt:lpstr>Projecten!Print_Titles</vt:lpstr>
      <vt:lpstr>Urenregister!Print_Titles</vt:lpstr>
      <vt:lpstr>Projectcode</vt:lpstr>
      <vt:lpstr>TabelKlanten</vt:lpstr>
      <vt:lpstr>TabelProjecten</vt:lpstr>
      <vt:lpstr>TabelUren</vt:lpstr>
      <vt:lpstr>UrenAantal</vt:lpstr>
      <vt:lpstr>UrenAard</vt:lpstr>
      <vt:lpstr>UrenAard2</vt:lpstr>
      <vt:lpstr>UrenAardActiviteit</vt:lpstr>
      <vt:lpstr>UrenCategorie</vt:lpstr>
      <vt:lpstr>Urencriterium</vt:lpstr>
      <vt:lpstr>UrenCriterium2</vt:lpstr>
      <vt:lpstr>UrenDag</vt:lpstr>
      <vt:lpstr>UrenFactuur</vt:lpstr>
      <vt:lpstr>UrenKlant</vt:lpstr>
      <vt:lpstr>Urenklantnr</vt:lpstr>
      <vt:lpstr>UrenMaand</vt:lpstr>
      <vt:lpstr>UrenOmzet</vt:lpstr>
      <vt:lpstr>UrenProject</vt:lpstr>
      <vt:lpstr>UrenProjectcode</vt:lpstr>
      <vt:lpstr>Urensoort</vt:lpstr>
      <vt:lpstr>UrenTabel</vt:lpstr>
      <vt:lpstr>UrenTarief</vt:lpstr>
      <vt:lpstr>UrenUrencriterium</vt:lpstr>
      <vt:lpstr>UrenWeek</vt:lpstr>
      <vt:lpstr>UwAdres</vt:lpstr>
      <vt:lpstr>UwEmail</vt:lpstr>
      <vt:lpstr>UwNaam</vt:lpstr>
      <vt:lpstr>UwPostcode</vt:lpstr>
      <vt:lpstr>UwTelefoonnummer</vt:lpstr>
      <vt:lpstr>UwWebsite</vt:lpstr>
      <vt:lpstr>UwWoonplaats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Zwanikken</dc:creator>
  <cp:lastModifiedBy>Yavuz Yildiz AYAP</cp:lastModifiedBy>
  <cp:lastPrinted>2013-12-27T16:35:07Z</cp:lastPrinted>
  <dcterms:created xsi:type="dcterms:W3CDTF">2013-12-27T10:01:10Z</dcterms:created>
  <dcterms:modified xsi:type="dcterms:W3CDTF">2018-02-11T17:32:23Z</dcterms:modified>
</cp:coreProperties>
</file>